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<sst xmlns="http://schemas.openxmlformats.org/spreadsheetml/2006/main" count="1093" uniqueCount="198">
  <si>
    <t>Целевая статья</t>
  </si>
  <si>
    <t>Вид расхо дов</t>
  </si>
  <si>
    <t>Раздел</t>
  </si>
  <si>
    <t>Подраз  дел</t>
  </si>
  <si>
    <t>01</t>
  </si>
  <si>
    <t>03</t>
  </si>
  <si>
    <t>0020000</t>
  </si>
  <si>
    <t>02</t>
  </si>
  <si>
    <t>04</t>
  </si>
  <si>
    <t>06</t>
  </si>
  <si>
    <t>11</t>
  </si>
  <si>
    <t>Процентные платежи по долговым обязательствам</t>
  </si>
  <si>
    <t>0650000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</si>
  <si>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</si>
  <si>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</si>
  <si>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</si>
  <si>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</si>
  <si>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</si>
  <si>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</si>
  <si>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</si>
  <si>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</si>
  <si>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</si>
  <si>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</si>
  <si>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</si>
  <si>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</si>
  <si>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</si>
  <si>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</si>
  <si>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</si>
  <si>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</si>
  <si>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</si>
  <si>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3510000</t>
  </si>
  <si>
    <t>Транспорт</t>
  </si>
  <si>
    <t>Жилищное хозяйство</t>
  </si>
  <si>
    <t>Пенсионное обеспечение</t>
  </si>
  <si>
    <t>Другие вопросы в области охраны окружающей среды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</si>
  <si>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</si>
  <si>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</si>
  <si>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</si>
  <si>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</si>
  <si>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Периодическая печать и издательства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</si>
  <si>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</si>
  <si>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</si>
  <si>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</si>
  <si>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4910000</t>
  </si>
  <si>
    <t>Доплаты к пенсиям, дополнительное пенсионное обеспечение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</si>
  <si>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</si>
  <si>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</si>
  <si>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</si>
  <si>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</si>
  <si>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</si>
  <si>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</si>
  <si>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0920000</t>
  </si>
  <si>
    <t>Реализация государственных функций, связанных с общегосударственным управлением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</si>
  <si>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</si>
  <si>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</si>
  <si>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</si>
  <si>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</si>
  <si>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</si>
  <si>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</si>
  <si>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</si>
  <si>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</si>
  <si>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</si>
  <si>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</si>
  <si>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</si>
  <si>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</si>
  <si>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</si>
  <si>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</si>
  <si>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5080000</t>
  </si>
  <si>
    <t xml:space="preserve">Учреждения социального обслуживания населения </t>
  </si>
  <si>
    <t>7950700</t>
  </si>
  <si>
    <t>в т.ч. за счет безвозмездных поступле-ний</t>
  </si>
  <si>
    <t>Дорожное хозяйство (дорожные фонды)</t>
  </si>
  <si>
    <t>7953100</t>
  </si>
  <si>
    <t>7953300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</si>
  <si>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</si>
  <si>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</si>
  <si>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</si>
  <si>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</si>
  <si>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</si>
  <si>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</si>
  <si>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</si>
  <si>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</si>
  <si>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</si>
  <si>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</si>
  <si>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</si>
  <si>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</si>
  <si>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</si>
  <si>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</si>
  <si>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</si>
  <si>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</si>
  <si>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</si>
  <si>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</si>
  <si>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700</t>
  </si>
  <si>
    <t>Обслуживание государственного (муниципального) долга</t>
  </si>
  <si>
    <t>Сельское хозяйство и рыболовство</t>
  </si>
  <si>
    <t>Государственная поддержка сельского хозяйства</t>
  </si>
  <si>
    <t>2600000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</si>
  <si>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</si>
  <si>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</si>
  <si>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</si>
  <si>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00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</si>
  <si>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</si>
  <si>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</si>
  <si>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</si>
  <si>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</si>
  <si>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</si>
  <si>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</si>
  <si>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</si>
  <si>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</si>
  <si>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</si>
  <si>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</si>
  <si>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</si>
  <si>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</si>
  <si>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</si>
  <si>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</si>
  <si>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</si>
  <si>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</si>
  <si>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</si>
  <si>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</si>
  <si>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Муниципальная  Экологическая программа на 2012-2014 годы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</si>
  <si>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</si>
  <si>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</si>
  <si>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 программа "Поддержка социально ориентированных некоммерческих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</si>
  <si>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</si>
  <si>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</si>
  <si>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</si>
  <si>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</si>
  <si>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финансового управления</t>
  </si>
  <si>
    <t>Наименование показателя</t>
  </si>
  <si>
    <t>Осуществление отдельных государственных полномочий за счет субвенций из областного бюджета</t>
  </si>
  <si>
    <t>5210000</t>
  </si>
  <si>
    <t>Социальная помощь</t>
  </si>
  <si>
    <t>5050000</t>
  </si>
  <si>
    <t>Охрана семьи и детства</t>
  </si>
  <si>
    <t>Социальное обеспечение и иные выплаты населению</t>
  </si>
  <si>
    <t>Иные безвозмездные и безвозвратные перечисления</t>
  </si>
  <si>
    <t>5200000</t>
  </si>
  <si>
    <t>Другие вопросы в области социальной политики</t>
  </si>
  <si>
    <t>6090404</t>
  </si>
  <si>
    <t>Расходы по вопросам местного значения, с учетом выполнения показателей социально-экономического развития</t>
  </si>
  <si>
    <t>Расходы по вопросам местного значения, с учетом выполнения показателей социально-экономического развития. Муниципальная  программа "Управление муниципальной собственностью городского округа Отрадный Самарской области на 2013-2015 г.г."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</si>
  <si>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</si>
  <si>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</si>
  <si>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Расходы по вопросам местного значения, с учетом выполнения показателей социально-экономического развития. 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</si>
  <si>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Расходы по вопросам местного значения, с учетом выполнения показателей социально-экономического развития. Муниципальная  Экологическая программа на 2012-2014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</si>
  <si>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"Благоустройство  территории городского округа Отрадный Самарской области на 2011-2015 годы"</t>
  </si>
  <si>
    <t>Расходы по вопросам местного значения, с учетом выполнения показателей социально-экономического развития. Муниципальная  программа "Развитие образования в городском округе Отрадный Самарской области на 2012-2015 гг."</t>
  </si>
  <si>
    <t>Расходы по вопросам местного значения, с учетом выполнения показателей социально-экономического развития. Муниципальная  программа "Сохранение и развитие культуры и искусства городского округа Отрадный Самарской области" на 2011-2018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</si>
  <si>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</si>
  <si>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Расходы по вопросам местного значения, с учетом выполнения показателей социально-экономического развития. 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</si>
  <si>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 "Отрадный - Спортград" на 2012-2015 годы</t>
  </si>
  <si>
    <t xml:space="preserve"> 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</si>
  <si>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7953400</t>
  </si>
  <si>
    <t>Дошкольное образование</t>
  </si>
  <si>
    <t>ПРИЛОЖЕНИЕ 2</t>
  </si>
  <si>
    <t>Национальная безопасность и правоохранительная деятельность</t>
  </si>
  <si>
    <t>6180000</t>
  </si>
  <si>
    <t>Государственная программа Самаркой области "Охрана окружающей среды Самарской области на 2014-2020 годы"  Осуществление отдельных государственных полномочий за счет субвенций из областного бюджета</t>
  </si>
  <si>
    <t>Утверждено на 2014 год</t>
  </si>
  <si>
    <t>Процент исполнения</t>
  </si>
  <si>
    <t>в т.ч. за счет безвозмездных поступ-лений</t>
  </si>
  <si>
    <t>к постановлению</t>
  </si>
  <si>
    <t>Администрации городского округа</t>
  </si>
  <si>
    <t>Отрадный Самарской области</t>
  </si>
  <si>
    <t>тыс. руб.</t>
  </si>
  <si>
    <t>Государственная программа Самарской области "Развитие жилищного строительства в Самарской области" до 2020 года. Осуществление отдельных государственных полномочий за счет субвенций из областного бюджета.</t>
  </si>
  <si>
    <t>6330701</t>
  </si>
  <si>
    <t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</t>
  </si>
  <si>
    <t>6220000</t>
  </si>
  <si>
    <t>Муниципальная  программа  "Развитие жилищного строительства на территории городского округа Отрадный Самарской области" на 2011-2015 годы.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</si>
  <si>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6330200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</si>
  <si>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 (обеспечение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хозяйств)</t>
  </si>
  <si>
    <t>8779503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</si>
  <si>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(обеспечение мероприятий по переселению граждан из аварийного жилищного фонда за счет средств бюджетов)</t>
  </si>
  <si>
    <t>6339603</t>
  </si>
  <si>
    <t>8035082</t>
  </si>
  <si>
    <t>7951600</t>
  </si>
  <si>
    <t>Муниципальная  программа "Комплексное развитие систем коммунальной инфраструктуры в городском округе Отрадный Самарской области" на 2009-2015 гг.</t>
  </si>
  <si>
    <t>1018</t>
  </si>
  <si>
    <t>3278</t>
  </si>
  <si>
    <t>6210000</t>
  </si>
  <si>
    <t>6060000</t>
  </si>
  <si>
    <t>0545020</t>
  </si>
  <si>
    <t>0700500</t>
  </si>
  <si>
    <t>Государственная программа Самарской области "Государственная поддержка собственников жилья" на 2014-2016 годы</t>
  </si>
  <si>
    <t>6300500</t>
  </si>
  <si>
    <t>Иные выплаты населению</t>
  </si>
  <si>
    <t>6330300</t>
  </si>
  <si>
    <t>Государственная программа РФ "Обеспечение доступным и комфортным жильем и коммунальными услугами граждан РФ". Субвенции на осуществление полномочий по обеспечению жильем отдельных категорий граждан</t>
  </si>
  <si>
    <t>8055134</t>
  </si>
  <si>
    <t xml:space="preserve">Государственная программа РФ "Социальная поддержка граждан". Субвенции на выплату единовременного пособия при всех формах устройства детей, лишенных родительского попечения, в семью
</t>
  </si>
  <si>
    <t>8035260</t>
  </si>
  <si>
    <t>6070303</t>
  </si>
  <si>
    <t>Отчет о распределении бюджетных ассигнований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бюджета  городского округа Отрадный за 1 полугодие  2014 года</t>
  </si>
  <si>
    <t>Исполнено за 1 полугодие 2014 года</t>
  </si>
  <si>
    <t>И.о. руководителя</t>
  </si>
  <si>
    <t>Ю.В.Дюмаева</t>
  </si>
  <si>
    <r>
      <t>от __</t>
    </r>
    <r>
      <rPr>
        <u val="single"/>
        <sz val="12"/>
        <rFont val="Times New Roman"/>
        <family val="1"/>
      </rPr>
      <t>12.08.2014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1500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</si>
</sst>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PageLayoutView="0" workbookViewId="0" topLeftCell="A1">
      <selection activeCell="A5" sqref="A5"/>
    </sheetView>
  </sheetViews>
  <sheetFormatPr defaultColWidth="9.28125" defaultRowHeight="12.75"/>
  <cols>
    <col min="1" max="1" width="56.28125" style="30" customWidth="1"/>
    <col min="2" max="2" width="6.421875" style="36" customWidth="1"/>
    <col min="3" max="3" width="6.57421875" style="36" customWidth="1"/>
    <col min="4" max="4" width="9.28125" style="36" customWidth="1"/>
    <col min="5" max="5" width="6.7109375" style="36" customWidth="1"/>
    <col min="6" max="6" width="10.421875" style="36" customWidth="1"/>
    <col min="7" max="7" width="10.28125" style="36" customWidth="1"/>
    <col min="8" max="8" width="9.28125" style="36" customWidth="1"/>
    <col min="9" max="9" width="8.7109375" style="36" customWidth="1"/>
    <col min="10" max="10" width="7.28125" style="36" customWidth="1"/>
    <col min="11" max="11" width="7.00390625" style="36" customWidth="1"/>
    <col min="12" max="16384" width="9.28125" style="36" customWidth="1"/>
  </cols>
  <sheetData>
    <row r="1" spans="1:11" ht="15">
      <c r="A1" s="25"/>
      <c r="B1" s="35"/>
      <c r="C1" s="35"/>
      <c r="D1" s="35"/>
      <c r="E1" s="35"/>
      <c r="F1" s="35"/>
      <c r="G1" s="64" t="s">
        <v>154</v>
      </c>
      <c r="H1" s="64"/>
      <c r="I1" s="64"/>
      <c r="J1" s="64"/>
      <c r="K1" s="64"/>
    </row>
    <row r="2" spans="1:6" ht="15">
      <c r="A2" s="25"/>
      <c r="B2" s="3"/>
      <c r="C2" s="3"/>
      <c r="D2" s="3"/>
      <c r="E2" s="24"/>
      <c r="F2" s="24"/>
    </row>
    <row r="3" spans="1:11" ht="15">
      <c r="A3" s="25"/>
      <c r="B3" s="35"/>
      <c r="C3" s="35"/>
      <c r="D3" s="35"/>
      <c r="E3" s="35"/>
      <c r="F3" s="35"/>
      <c r="G3" s="64" t="s">
        <v>161</v>
      </c>
      <c r="H3" s="64"/>
      <c r="I3" s="64"/>
      <c r="J3" s="64"/>
      <c r="K3" s="64"/>
    </row>
    <row r="4" spans="1:11" ht="15">
      <c r="A4" s="25"/>
      <c r="B4" s="35"/>
      <c r="C4" s="35"/>
      <c r="D4" s="35"/>
      <c r="E4" s="35"/>
      <c r="F4" s="35"/>
      <c r="G4" s="64" t="s">
        <v>162</v>
      </c>
      <c r="H4" s="64"/>
      <c r="I4" s="64"/>
      <c r="J4" s="64"/>
      <c r="K4" s="64"/>
    </row>
    <row r="5" spans="1:11" ht="15">
      <c r="A5" s="25"/>
      <c r="B5" s="35"/>
      <c r="C5" s="35"/>
      <c r="D5" s="35"/>
      <c r="E5" s="35"/>
      <c r="F5" s="35"/>
      <c r="G5" s="64" t="s">
        <v>163</v>
      </c>
      <c r="H5" s="64"/>
      <c r="I5" s="64"/>
      <c r="J5" s="64"/>
      <c r="K5" s="64"/>
    </row>
    <row r="6" spans="1:11" ht="15">
      <c r="A6" s="25"/>
      <c r="B6" s="3"/>
      <c r="C6" s="3"/>
      <c r="D6" s="24"/>
      <c r="E6" s="24"/>
      <c r="F6" s="24"/>
      <c r="G6" s="64" t="s">
        <v>197</v>
      </c>
      <c r="H6" s="64"/>
      <c r="I6" s="64"/>
      <c r="J6" s="64"/>
      <c r="K6" s="64"/>
    </row>
    <row r="7" spans="1:11" ht="15">
      <c r="A7" s="26"/>
      <c r="B7" s="2"/>
      <c r="C7" s="1"/>
      <c r="D7" s="3"/>
      <c r="E7" s="3"/>
      <c r="F7" s="3"/>
      <c r="H7" s="3"/>
      <c r="I7" s="3"/>
      <c r="J7" s="3"/>
      <c r="K7" s="3"/>
    </row>
    <row r="8" spans="1:11" ht="15.75" customHeight="1">
      <c r="A8" s="77" t="s">
        <v>193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5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8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5.75">
      <c r="A11" s="27"/>
      <c r="B11" s="21"/>
      <c r="C11" s="21"/>
      <c r="D11" s="21"/>
      <c r="E11" s="21"/>
      <c r="F11" s="21"/>
      <c r="J11" s="78" t="s">
        <v>164</v>
      </c>
      <c r="K11" s="78"/>
    </row>
    <row r="12" spans="1:11" ht="17.25" customHeight="1">
      <c r="A12" s="67" t="s">
        <v>128</v>
      </c>
      <c r="B12" s="67" t="s">
        <v>2</v>
      </c>
      <c r="C12" s="70" t="s">
        <v>3</v>
      </c>
      <c r="D12" s="70" t="s">
        <v>0</v>
      </c>
      <c r="E12" s="70" t="s">
        <v>1</v>
      </c>
      <c r="F12" s="73" t="s">
        <v>158</v>
      </c>
      <c r="G12" s="74"/>
      <c r="H12" s="73" t="s">
        <v>194</v>
      </c>
      <c r="I12" s="74"/>
      <c r="J12" s="73" t="s">
        <v>159</v>
      </c>
      <c r="K12" s="74"/>
    </row>
    <row r="13" spans="1:11" ht="9" customHeight="1">
      <c r="A13" s="68"/>
      <c r="B13" s="68"/>
      <c r="C13" s="71"/>
      <c r="D13" s="71"/>
      <c r="E13" s="71"/>
      <c r="F13" s="75"/>
      <c r="G13" s="76"/>
      <c r="H13" s="75"/>
      <c r="I13" s="76"/>
      <c r="J13" s="75"/>
      <c r="K13" s="76"/>
    </row>
    <row r="14" spans="1:11" ht="77.25" customHeight="1">
      <c r="A14" s="69"/>
      <c r="B14" s="69"/>
      <c r="C14" s="72"/>
      <c r="D14" s="72"/>
      <c r="E14" s="72"/>
      <c r="F14" s="31" t="s">
        <v>47</v>
      </c>
      <c r="G14" s="33" t="s">
        <v>70</v>
      </c>
      <c r="H14" s="31" t="s">
        <v>47</v>
      </c>
      <c r="I14" s="33" t="s">
        <v>70</v>
      </c>
      <c r="J14" s="31" t="s">
        <v>47</v>
      </c>
      <c r="K14" s="33" t="s">
        <v>160</v>
      </c>
    </row>
    <row r="15" spans="1:11" ht="17.25" customHeight="1">
      <c r="A15" s="7" t="s">
        <v>99</v>
      </c>
      <c r="B15" s="13" t="s">
        <v>4</v>
      </c>
      <c r="C15" s="14" t="s">
        <v>100</v>
      </c>
      <c r="D15" s="9"/>
      <c r="E15" s="9"/>
      <c r="F15" s="55">
        <f>SUM(F16+F21+F34+F39+F42)</f>
        <v>108580.9</v>
      </c>
      <c r="G15" s="55">
        <f>SUM(G16+G21+G34+G39+G42)</f>
        <v>7735.6</v>
      </c>
      <c r="H15" s="46">
        <f>SUM(H16+H21+H34+H39+H42)</f>
        <v>53324</v>
      </c>
      <c r="I15" s="46">
        <f>SUM(I16+I21+I34+I39+I42)</f>
        <v>2726</v>
      </c>
      <c r="J15" s="55">
        <f aca="true" t="shared" si="0" ref="J15:K30">SUM(H15/F15*100)</f>
        <v>49.10992633142662</v>
      </c>
      <c r="K15" s="55">
        <f t="shared" si="0"/>
        <v>35.239671130875436</v>
      </c>
    </row>
    <row r="16" spans="1:11" ht="64.5">
      <c r="A16" s="16" t="s">
        <v>41</v>
      </c>
      <c r="B16" s="17" t="s">
        <v>4</v>
      </c>
      <c r="C16" s="18" t="s">
        <v>5</v>
      </c>
      <c r="D16" s="17"/>
      <c r="E16" s="17"/>
      <c r="F16" s="38">
        <f>SUM(F17)</f>
        <v>19733</v>
      </c>
      <c r="G16" s="32"/>
      <c r="H16" s="38">
        <f>SUM(H17)</f>
        <v>8947</v>
      </c>
      <c r="I16" s="32"/>
      <c r="J16" s="55">
        <f t="shared" si="0"/>
        <v>45.34029291035321</v>
      </c>
      <c r="K16" s="32"/>
    </row>
    <row r="17" spans="1:11" ht="46.5">
      <c r="A17" s="8" t="s">
        <v>35</v>
      </c>
      <c r="B17" s="10" t="s">
        <v>4</v>
      </c>
      <c r="C17" s="11" t="s">
        <v>5</v>
      </c>
      <c r="D17" s="10" t="s">
        <v>6</v>
      </c>
      <c r="E17" s="10"/>
      <c r="F17" s="37">
        <f>SUM(F18+F19+F20)</f>
        <v>19733</v>
      </c>
      <c r="G17" s="32"/>
      <c r="H17" s="37">
        <f>SUM(H18+H19+H20)</f>
        <v>8947</v>
      </c>
      <c r="I17" s="32"/>
      <c r="J17" s="52">
        <f t="shared" si="0"/>
        <v>45.34029291035321</v>
      </c>
      <c r="K17" s="32"/>
    </row>
    <row r="18" spans="1:11" ht="78">
      <c r="A18" s="8" t="s">
        <v>79</v>
      </c>
      <c r="B18" s="10" t="s">
        <v>4</v>
      </c>
      <c r="C18" s="11" t="s">
        <v>5</v>
      </c>
      <c r="D18" s="10" t="s">
        <v>6</v>
      </c>
      <c r="E18" s="10" t="s">
        <v>80</v>
      </c>
      <c r="F18" s="37">
        <v>18931</v>
      </c>
      <c r="G18" s="32"/>
      <c r="H18" s="37">
        <v>8517</v>
      </c>
      <c r="I18" s="32"/>
      <c r="J18" s="52">
        <f t="shared" si="0"/>
        <v>44.9896994347895</v>
      </c>
      <c r="K18" s="32"/>
    </row>
    <row r="19" spans="1:11" ht="30.75">
      <c r="A19" s="8" t="s">
        <v>84</v>
      </c>
      <c r="B19" s="10" t="s">
        <v>4</v>
      </c>
      <c r="C19" s="11" t="s">
        <v>5</v>
      </c>
      <c r="D19" s="10" t="s">
        <v>6</v>
      </c>
      <c r="E19" s="10" t="s">
        <v>83</v>
      </c>
      <c r="F19" s="37">
        <v>787</v>
      </c>
      <c r="G19" s="32"/>
      <c r="H19" s="37">
        <v>428</v>
      </c>
      <c r="I19" s="32"/>
      <c r="J19" s="52">
        <f t="shared" si="0"/>
        <v>54.38373570520966</v>
      </c>
      <c r="K19" s="32"/>
    </row>
    <row r="20" spans="1:11" ht="15">
      <c r="A20" s="8" t="s">
        <v>88</v>
      </c>
      <c r="B20" s="10" t="s">
        <v>4</v>
      </c>
      <c r="C20" s="11" t="s">
        <v>5</v>
      </c>
      <c r="D20" s="10" t="s">
        <v>6</v>
      </c>
      <c r="E20" s="10" t="s">
        <v>89</v>
      </c>
      <c r="F20" s="37">
        <v>15</v>
      </c>
      <c r="G20" s="32"/>
      <c r="H20" s="37">
        <v>2</v>
      </c>
      <c r="I20" s="32"/>
      <c r="J20" s="52">
        <f t="shared" si="0"/>
        <v>13.333333333333334</v>
      </c>
      <c r="K20" s="32"/>
    </row>
    <row r="21" spans="1:11" ht="48">
      <c r="A21" s="20" t="s">
        <v>36</v>
      </c>
      <c r="B21" s="17" t="s">
        <v>4</v>
      </c>
      <c r="C21" s="17" t="s">
        <v>8</v>
      </c>
      <c r="D21" s="17"/>
      <c r="E21" s="17"/>
      <c r="F21" s="38">
        <f>SUM(F22+F26+F29+F32)</f>
        <v>25477</v>
      </c>
      <c r="G21" s="38">
        <f>SUM(G22+G26+G29+G32)</f>
        <v>2046</v>
      </c>
      <c r="H21" s="38">
        <f>SUM(H22+H26+H29+H32)</f>
        <v>12896</v>
      </c>
      <c r="I21" s="38">
        <f>SUM(I22+I26+I29+I32)</f>
        <v>855</v>
      </c>
      <c r="J21" s="53">
        <f t="shared" si="0"/>
        <v>50.61820465517918</v>
      </c>
      <c r="K21" s="53">
        <f t="shared" si="0"/>
        <v>41.78885630498534</v>
      </c>
    </row>
    <row r="22" spans="1:11" ht="46.5">
      <c r="A22" s="8" t="s">
        <v>35</v>
      </c>
      <c r="B22" s="10" t="s">
        <v>4</v>
      </c>
      <c r="C22" s="10" t="s">
        <v>8</v>
      </c>
      <c r="D22" s="10" t="s">
        <v>6</v>
      </c>
      <c r="E22" s="10"/>
      <c r="F22" s="37">
        <f>SUM(F23+F24+F25)</f>
        <v>23431</v>
      </c>
      <c r="G22" s="32"/>
      <c r="H22" s="37">
        <f>SUM(H23+H24+H25)</f>
        <v>12041</v>
      </c>
      <c r="I22" s="32"/>
      <c r="J22" s="52">
        <f t="shared" si="0"/>
        <v>51.389185267380824</v>
      </c>
      <c r="K22" s="32"/>
    </row>
    <row r="23" spans="1:11" ht="78">
      <c r="A23" s="8" t="s">
        <v>79</v>
      </c>
      <c r="B23" s="10" t="s">
        <v>4</v>
      </c>
      <c r="C23" s="10" t="s">
        <v>8</v>
      </c>
      <c r="D23" s="10" t="s">
        <v>6</v>
      </c>
      <c r="E23" s="10" t="s">
        <v>80</v>
      </c>
      <c r="F23" s="37">
        <v>17974</v>
      </c>
      <c r="G23" s="32"/>
      <c r="H23" s="37">
        <v>8813</v>
      </c>
      <c r="I23" s="32"/>
      <c r="J23" s="52">
        <f t="shared" si="0"/>
        <v>49.031935017247136</v>
      </c>
      <c r="K23" s="32"/>
    </row>
    <row r="24" spans="1:11" ht="30.75">
      <c r="A24" s="8" t="s">
        <v>84</v>
      </c>
      <c r="B24" s="10" t="s">
        <v>4</v>
      </c>
      <c r="C24" s="10" t="s">
        <v>8</v>
      </c>
      <c r="D24" s="10" t="s">
        <v>6</v>
      </c>
      <c r="E24" s="10" t="s">
        <v>83</v>
      </c>
      <c r="F24" s="37">
        <v>5369</v>
      </c>
      <c r="G24" s="32"/>
      <c r="H24" s="37">
        <v>3204</v>
      </c>
      <c r="I24" s="32"/>
      <c r="J24" s="52">
        <f t="shared" si="0"/>
        <v>59.67591730303595</v>
      </c>
      <c r="K24" s="32"/>
    </row>
    <row r="25" spans="1:11" ht="15">
      <c r="A25" s="8" t="s">
        <v>88</v>
      </c>
      <c r="B25" s="10" t="s">
        <v>4</v>
      </c>
      <c r="C25" s="10" t="s">
        <v>8</v>
      </c>
      <c r="D25" s="10" t="s">
        <v>6</v>
      </c>
      <c r="E25" s="10" t="s">
        <v>89</v>
      </c>
      <c r="F25" s="37">
        <v>88</v>
      </c>
      <c r="G25" s="32"/>
      <c r="H25" s="37">
        <v>24</v>
      </c>
      <c r="I25" s="32"/>
      <c r="J25" s="52">
        <f t="shared" si="0"/>
        <v>27.27272727272727</v>
      </c>
      <c r="K25" s="32"/>
    </row>
    <row r="26" spans="1:11" ht="30.75">
      <c r="A26" s="8" t="s">
        <v>129</v>
      </c>
      <c r="B26" s="10" t="s">
        <v>4</v>
      </c>
      <c r="C26" s="10" t="s">
        <v>8</v>
      </c>
      <c r="D26" s="10" t="s">
        <v>130</v>
      </c>
      <c r="E26" s="10"/>
      <c r="F26" s="52">
        <f>F27+F28</f>
        <v>1479</v>
      </c>
      <c r="G26" s="52">
        <f>G27+G28</f>
        <v>1479</v>
      </c>
      <c r="H26" s="37">
        <f>H27+H28</f>
        <v>685</v>
      </c>
      <c r="I26" s="37">
        <f>I27+I28</f>
        <v>685</v>
      </c>
      <c r="J26" s="52">
        <f t="shared" si="0"/>
        <v>46.315077755240026</v>
      </c>
      <c r="K26" s="52">
        <f t="shared" si="0"/>
        <v>46.315077755240026</v>
      </c>
    </row>
    <row r="27" spans="1:11" ht="78">
      <c r="A27" s="8" t="s">
        <v>79</v>
      </c>
      <c r="B27" s="10" t="s">
        <v>4</v>
      </c>
      <c r="C27" s="10" t="s">
        <v>8</v>
      </c>
      <c r="D27" s="10" t="s">
        <v>130</v>
      </c>
      <c r="E27" s="10" t="s">
        <v>80</v>
      </c>
      <c r="F27" s="52">
        <v>1259.5</v>
      </c>
      <c r="G27" s="52">
        <v>1259.5</v>
      </c>
      <c r="H27" s="37">
        <v>617</v>
      </c>
      <c r="I27" s="37">
        <v>617</v>
      </c>
      <c r="J27" s="52">
        <f t="shared" si="0"/>
        <v>48.987693529178244</v>
      </c>
      <c r="K27" s="52">
        <f t="shared" si="0"/>
        <v>48.987693529178244</v>
      </c>
    </row>
    <row r="28" spans="1:11" ht="30.75">
      <c r="A28" s="8" t="s">
        <v>84</v>
      </c>
      <c r="B28" s="10" t="s">
        <v>4</v>
      </c>
      <c r="C28" s="10" t="s">
        <v>8</v>
      </c>
      <c r="D28" s="10" t="s">
        <v>130</v>
      </c>
      <c r="E28" s="10" t="s">
        <v>83</v>
      </c>
      <c r="F28" s="52">
        <v>219.5</v>
      </c>
      <c r="G28" s="52">
        <v>219.5</v>
      </c>
      <c r="H28" s="37">
        <v>68</v>
      </c>
      <c r="I28" s="37">
        <v>68</v>
      </c>
      <c r="J28" s="52">
        <f t="shared" si="0"/>
        <v>30.979498861047837</v>
      </c>
      <c r="K28" s="52">
        <f t="shared" si="0"/>
        <v>30.979498861047837</v>
      </c>
    </row>
    <row r="29" spans="1:11" ht="62.25">
      <c r="A29" s="8" t="s">
        <v>157</v>
      </c>
      <c r="B29" s="10" t="s">
        <v>4</v>
      </c>
      <c r="C29" s="10" t="s">
        <v>8</v>
      </c>
      <c r="D29" s="10" t="s">
        <v>156</v>
      </c>
      <c r="E29" s="10"/>
      <c r="F29" s="37">
        <f>F30+F31</f>
        <v>506</v>
      </c>
      <c r="G29" s="37">
        <f>G30+G31</f>
        <v>506</v>
      </c>
      <c r="H29" s="37">
        <f>H30+H31</f>
        <v>170</v>
      </c>
      <c r="I29" s="37">
        <f>I30+I31</f>
        <v>170</v>
      </c>
      <c r="J29" s="52">
        <f t="shared" si="0"/>
        <v>33.59683794466403</v>
      </c>
      <c r="K29" s="52">
        <f t="shared" si="0"/>
        <v>33.59683794466403</v>
      </c>
    </row>
    <row r="30" spans="1:11" ht="78">
      <c r="A30" s="8" t="s">
        <v>79</v>
      </c>
      <c r="B30" s="10" t="s">
        <v>4</v>
      </c>
      <c r="C30" s="10" t="s">
        <v>8</v>
      </c>
      <c r="D30" s="10" t="s">
        <v>156</v>
      </c>
      <c r="E30" s="10" t="s">
        <v>80</v>
      </c>
      <c r="F30" s="52">
        <v>427.7</v>
      </c>
      <c r="G30" s="52">
        <v>427.7</v>
      </c>
      <c r="H30" s="37">
        <v>170</v>
      </c>
      <c r="I30" s="37">
        <v>170</v>
      </c>
      <c r="J30" s="52">
        <f t="shared" si="0"/>
        <v>39.7474865559972</v>
      </c>
      <c r="K30" s="52">
        <f t="shared" si="0"/>
        <v>39.7474865559972</v>
      </c>
    </row>
    <row r="31" spans="1:11" ht="30.75">
      <c r="A31" s="8" t="s">
        <v>84</v>
      </c>
      <c r="B31" s="10" t="s">
        <v>4</v>
      </c>
      <c r="C31" s="10" t="s">
        <v>8</v>
      </c>
      <c r="D31" s="10" t="s">
        <v>156</v>
      </c>
      <c r="E31" s="10" t="s">
        <v>83</v>
      </c>
      <c r="F31" s="52">
        <v>78.3</v>
      </c>
      <c r="G31" s="52">
        <v>78.3</v>
      </c>
      <c r="H31" s="52"/>
      <c r="I31" s="52"/>
      <c r="J31" s="52"/>
      <c r="K31" s="52"/>
    </row>
    <row r="32" spans="1:11" ht="64.5" customHeight="1">
      <c r="A32" s="8" t="s">
        <v>165</v>
      </c>
      <c r="B32" s="10" t="s">
        <v>4</v>
      </c>
      <c r="C32" s="10" t="s">
        <v>8</v>
      </c>
      <c r="D32" s="10" t="s">
        <v>166</v>
      </c>
      <c r="E32" s="10"/>
      <c r="F32" s="37">
        <f>F33</f>
        <v>61</v>
      </c>
      <c r="G32" s="37">
        <f>G33</f>
        <v>61</v>
      </c>
      <c r="H32" s="52"/>
      <c r="I32" s="52"/>
      <c r="J32" s="52"/>
      <c r="K32" s="52"/>
    </row>
    <row r="33" spans="1:11" ht="78">
      <c r="A33" s="8" t="s">
        <v>79</v>
      </c>
      <c r="B33" s="10" t="s">
        <v>4</v>
      </c>
      <c r="C33" s="10" t="s">
        <v>8</v>
      </c>
      <c r="D33" s="10" t="s">
        <v>166</v>
      </c>
      <c r="E33" s="10" t="s">
        <v>80</v>
      </c>
      <c r="F33" s="37">
        <v>61</v>
      </c>
      <c r="G33" s="37">
        <v>61</v>
      </c>
      <c r="H33" s="12"/>
      <c r="I33" s="12"/>
      <c r="J33" s="52"/>
      <c r="K33" s="52"/>
    </row>
    <row r="34" spans="1:11" ht="48">
      <c r="A34" s="20" t="s">
        <v>38</v>
      </c>
      <c r="B34" s="17" t="s">
        <v>4</v>
      </c>
      <c r="C34" s="17" t="s">
        <v>9</v>
      </c>
      <c r="D34" s="17"/>
      <c r="E34" s="17"/>
      <c r="F34" s="38">
        <f>SUM(F35)</f>
        <v>5437</v>
      </c>
      <c r="G34" s="32"/>
      <c r="H34" s="38">
        <f>SUM(H35)</f>
        <v>2571</v>
      </c>
      <c r="I34" s="32"/>
      <c r="J34" s="53">
        <f aca="true" t="shared" si="1" ref="J34:K51">SUM(H34/F34*100)</f>
        <v>47.287106860400954</v>
      </c>
      <c r="K34" s="32"/>
    </row>
    <row r="35" spans="1:11" ht="46.5">
      <c r="A35" s="8" t="s">
        <v>35</v>
      </c>
      <c r="B35" s="10" t="s">
        <v>4</v>
      </c>
      <c r="C35" s="10" t="s">
        <v>9</v>
      </c>
      <c r="D35" s="10" t="s">
        <v>6</v>
      </c>
      <c r="E35" s="10"/>
      <c r="F35" s="37">
        <f>SUM(F38+F36+F37)</f>
        <v>5437</v>
      </c>
      <c r="G35" s="32"/>
      <c r="H35" s="37">
        <f>SUM(H38+H36+H37)</f>
        <v>2571</v>
      </c>
      <c r="I35" s="32"/>
      <c r="J35" s="52">
        <f t="shared" si="1"/>
        <v>47.287106860400954</v>
      </c>
      <c r="K35" s="32"/>
    </row>
    <row r="36" spans="1:11" ht="78">
      <c r="A36" s="8" t="s">
        <v>79</v>
      </c>
      <c r="B36" s="10" t="s">
        <v>4</v>
      </c>
      <c r="C36" s="10" t="s">
        <v>9</v>
      </c>
      <c r="D36" s="10" t="s">
        <v>6</v>
      </c>
      <c r="E36" s="10" t="s">
        <v>80</v>
      </c>
      <c r="F36" s="37">
        <v>4782</v>
      </c>
      <c r="G36" s="32"/>
      <c r="H36" s="37">
        <v>2241</v>
      </c>
      <c r="I36" s="32"/>
      <c r="J36" s="52">
        <f t="shared" si="1"/>
        <v>46.86323713927227</v>
      </c>
      <c r="K36" s="32"/>
    </row>
    <row r="37" spans="1:11" ht="30.75">
      <c r="A37" s="8" t="s">
        <v>84</v>
      </c>
      <c r="B37" s="10" t="s">
        <v>4</v>
      </c>
      <c r="C37" s="10" t="s">
        <v>9</v>
      </c>
      <c r="D37" s="10" t="s">
        <v>6</v>
      </c>
      <c r="E37" s="10" t="s">
        <v>83</v>
      </c>
      <c r="F37" s="37">
        <v>654</v>
      </c>
      <c r="G37" s="32"/>
      <c r="H37" s="37">
        <v>330</v>
      </c>
      <c r="I37" s="32"/>
      <c r="J37" s="52">
        <f t="shared" si="1"/>
        <v>50.45871559633027</v>
      </c>
      <c r="K37" s="32"/>
    </row>
    <row r="38" spans="1:11" ht="15">
      <c r="A38" s="8" t="s">
        <v>88</v>
      </c>
      <c r="B38" s="10" t="s">
        <v>4</v>
      </c>
      <c r="C38" s="10" t="s">
        <v>9</v>
      </c>
      <c r="D38" s="10" t="s">
        <v>6</v>
      </c>
      <c r="E38" s="10" t="s">
        <v>89</v>
      </c>
      <c r="F38" s="37">
        <v>1</v>
      </c>
      <c r="G38" s="32"/>
      <c r="H38" s="37"/>
      <c r="I38" s="32"/>
      <c r="J38" s="52"/>
      <c r="K38" s="32"/>
    </row>
    <row r="39" spans="1:11" ht="15.75">
      <c r="A39" s="20" t="s">
        <v>13</v>
      </c>
      <c r="B39" s="17" t="s">
        <v>4</v>
      </c>
      <c r="C39" s="17" t="s">
        <v>10</v>
      </c>
      <c r="D39" s="17"/>
      <c r="E39" s="17"/>
      <c r="F39" s="19">
        <f>SUM(F40)</f>
        <v>500</v>
      </c>
      <c r="G39" s="32"/>
      <c r="H39" s="19">
        <f>SUM(H40)</f>
        <v>279</v>
      </c>
      <c r="I39" s="32"/>
      <c r="J39" s="53">
        <f t="shared" si="1"/>
        <v>55.800000000000004</v>
      </c>
      <c r="K39" s="32"/>
    </row>
    <row r="40" spans="1:11" ht="15">
      <c r="A40" s="6" t="s">
        <v>13</v>
      </c>
      <c r="B40" s="10" t="s">
        <v>4</v>
      </c>
      <c r="C40" s="10" t="s">
        <v>10</v>
      </c>
      <c r="D40" s="10" t="s">
        <v>15</v>
      </c>
      <c r="E40" s="10"/>
      <c r="F40" s="12">
        <f>SUM(F41)</f>
        <v>500</v>
      </c>
      <c r="G40" s="32"/>
      <c r="H40" s="12">
        <f>SUM(H41)</f>
        <v>279</v>
      </c>
      <c r="I40" s="32"/>
      <c r="J40" s="52">
        <f t="shared" si="1"/>
        <v>55.800000000000004</v>
      </c>
      <c r="K40" s="32"/>
    </row>
    <row r="41" spans="1:11" ht="15">
      <c r="A41" s="8" t="s">
        <v>88</v>
      </c>
      <c r="B41" s="10" t="s">
        <v>4</v>
      </c>
      <c r="C41" s="10" t="s">
        <v>10</v>
      </c>
      <c r="D41" s="10" t="s">
        <v>15</v>
      </c>
      <c r="E41" s="10" t="s">
        <v>89</v>
      </c>
      <c r="F41" s="12">
        <v>500</v>
      </c>
      <c r="G41" s="32"/>
      <c r="H41" s="12">
        <v>279</v>
      </c>
      <c r="I41" s="32"/>
      <c r="J41" s="52">
        <f t="shared" si="1"/>
        <v>55.800000000000004</v>
      </c>
      <c r="K41" s="32"/>
    </row>
    <row r="42" spans="1:11" ht="15.75">
      <c r="A42" s="16" t="s">
        <v>45</v>
      </c>
      <c r="B42" s="17" t="s">
        <v>4</v>
      </c>
      <c r="C42" s="17" t="s">
        <v>42</v>
      </c>
      <c r="D42" s="17"/>
      <c r="E42" s="17"/>
      <c r="F42" s="53">
        <f>F43+F47+F55+F57+F62+F50+F53</f>
        <v>57433.9</v>
      </c>
      <c r="G42" s="53">
        <f>G43+G47+G55+G57+G62+G50+G53</f>
        <v>5689.6</v>
      </c>
      <c r="H42" s="38">
        <f>H43+H47+H55+H57+H62+H50+H53</f>
        <v>28631</v>
      </c>
      <c r="I42" s="38">
        <f>I43+I47+I55+I57+I62+I50+I53</f>
        <v>1871</v>
      </c>
      <c r="J42" s="53">
        <f t="shared" si="1"/>
        <v>49.85034970635809</v>
      </c>
      <c r="K42" s="53">
        <f t="shared" si="1"/>
        <v>32.88456130483689</v>
      </c>
    </row>
    <row r="43" spans="1:11" ht="46.5">
      <c r="A43" s="8" t="s">
        <v>35</v>
      </c>
      <c r="B43" s="10" t="s">
        <v>4</v>
      </c>
      <c r="C43" s="10" t="s">
        <v>42</v>
      </c>
      <c r="D43" s="10" t="s">
        <v>6</v>
      </c>
      <c r="E43" s="10"/>
      <c r="F43" s="37">
        <f>SUM(F44+F45+F46)</f>
        <v>13575</v>
      </c>
      <c r="G43" s="32"/>
      <c r="H43" s="37">
        <f>SUM(H44+H45+H46)</f>
        <v>6154</v>
      </c>
      <c r="I43" s="32"/>
      <c r="J43" s="52">
        <f t="shared" si="1"/>
        <v>45.33333333333333</v>
      </c>
      <c r="K43" s="32"/>
    </row>
    <row r="44" spans="1:11" ht="78">
      <c r="A44" s="8" t="s">
        <v>79</v>
      </c>
      <c r="B44" s="10" t="s">
        <v>4</v>
      </c>
      <c r="C44" s="10" t="s">
        <v>42</v>
      </c>
      <c r="D44" s="10" t="s">
        <v>6</v>
      </c>
      <c r="E44" s="10" t="s">
        <v>80</v>
      </c>
      <c r="F44" s="37">
        <v>12382</v>
      </c>
      <c r="G44" s="32"/>
      <c r="H44" s="37">
        <v>5651</v>
      </c>
      <c r="I44" s="32"/>
      <c r="J44" s="52">
        <f t="shared" si="1"/>
        <v>45.63883056049104</v>
      </c>
      <c r="K44" s="32"/>
    </row>
    <row r="45" spans="1:11" ht="30.75">
      <c r="A45" s="8" t="s">
        <v>84</v>
      </c>
      <c r="B45" s="10" t="s">
        <v>4</v>
      </c>
      <c r="C45" s="10" t="s">
        <v>42</v>
      </c>
      <c r="D45" s="10" t="s">
        <v>6</v>
      </c>
      <c r="E45" s="10" t="s">
        <v>83</v>
      </c>
      <c r="F45" s="37">
        <v>1177</v>
      </c>
      <c r="G45" s="32"/>
      <c r="H45" s="37">
        <v>497</v>
      </c>
      <c r="I45" s="32"/>
      <c r="J45" s="52">
        <f t="shared" si="1"/>
        <v>42.22599830076466</v>
      </c>
      <c r="K45" s="32"/>
    </row>
    <row r="46" spans="1:11" ht="15">
      <c r="A46" s="8" t="s">
        <v>88</v>
      </c>
      <c r="B46" s="10" t="s">
        <v>4</v>
      </c>
      <c r="C46" s="10" t="s">
        <v>42</v>
      </c>
      <c r="D46" s="10" t="s">
        <v>6</v>
      </c>
      <c r="E46" s="10" t="s">
        <v>89</v>
      </c>
      <c r="F46" s="37">
        <v>16</v>
      </c>
      <c r="G46" s="32"/>
      <c r="H46" s="37">
        <v>6</v>
      </c>
      <c r="I46" s="32"/>
      <c r="J46" s="52">
        <f t="shared" si="1"/>
        <v>37.5</v>
      </c>
      <c r="K46" s="32"/>
    </row>
    <row r="47" spans="1:11" ht="30.75">
      <c r="A47" s="6" t="s">
        <v>52</v>
      </c>
      <c r="B47" s="10" t="s">
        <v>4</v>
      </c>
      <c r="C47" s="10" t="s">
        <v>42</v>
      </c>
      <c r="D47" s="10" t="s">
        <v>51</v>
      </c>
      <c r="E47" s="10"/>
      <c r="F47" s="52">
        <f>F48+F49</f>
        <v>6998.3</v>
      </c>
      <c r="G47" s="37"/>
      <c r="H47" s="37">
        <f>H48+H49</f>
        <v>4228</v>
      </c>
      <c r="I47" s="12"/>
      <c r="J47" s="52">
        <f t="shared" si="1"/>
        <v>60.414672134661274</v>
      </c>
      <c r="K47" s="12"/>
    </row>
    <row r="48" spans="1:11" ht="30.75">
      <c r="A48" s="6" t="s">
        <v>82</v>
      </c>
      <c r="B48" s="10" t="s">
        <v>4</v>
      </c>
      <c r="C48" s="10" t="s">
        <v>42</v>
      </c>
      <c r="D48" s="10" t="s">
        <v>51</v>
      </c>
      <c r="E48" s="10" t="s">
        <v>81</v>
      </c>
      <c r="F48" s="37">
        <v>6593</v>
      </c>
      <c r="G48" s="34"/>
      <c r="H48" s="37">
        <v>3863</v>
      </c>
      <c r="I48" s="34"/>
      <c r="J48" s="52">
        <f t="shared" si="1"/>
        <v>58.59244653420295</v>
      </c>
      <c r="K48" s="34"/>
    </row>
    <row r="49" spans="1:11" ht="15">
      <c r="A49" s="8" t="s">
        <v>88</v>
      </c>
      <c r="B49" s="10" t="s">
        <v>4</v>
      </c>
      <c r="C49" s="10" t="s">
        <v>42</v>
      </c>
      <c r="D49" s="10" t="s">
        <v>51</v>
      </c>
      <c r="E49" s="10" t="s">
        <v>89</v>
      </c>
      <c r="F49" s="52">
        <v>405.3</v>
      </c>
      <c r="G49" s="34"/>
      <c r="H49" s="37">
        <v>365</v>
      </c>
      <c r="I49" s="34"/>
      <c r="J49" s="52">
        <f t="shared" si="1"/>
        <v>90.05674808783617</v>
      </c>
      <c r="K49" s="34"/>
    </row>
    <row r="50" spans="1:11" ht="30.75">
      <c r="A50" s="8" t="s">
        <v>129</v>
      </c>
      <c r="B50" s="10" t="s">
        <v>4</v>
      </c>
      <c r="C50" s="10" t="s">
        <v>42</v>
      </c>
      <c r="D50" s="10" t="s">
        <v>130</v>
      </c>
      <c r="E50" s="10"/>
      <c r="F50" s="52">
        <f>F51+F52</f>
        <v>479.59999999999997</v>
      </c>
      <c r="G50" s="52">
        <f>G51+G52</f>
        <v>479.59999999999997</v>
      </c>
      <c r="H50" s="37">
        <f>H51+H52</f>
        <v>196</v>
      </c>
      <c r="I50" s="37">
        <f>I51+I52</f>
        <v>196</v>
      </c>
      <c r="J50" s="52">
        <f t="shared" si="1"/>
        <v>40.867389491242704</v>
      </c>
      <c r="K50" s="52">
        <f t="shared" si="1"/>
        <v>40.867389491242704</v>
      </c>
    </row>
    <row r="51" spans="1:11" ht="78">
      <c r="A51" s="8" t="s">
        <v>79</v>
      </c>
      <c r="B51" s="10" t="s">
        <v>4</v>
      </c>
      <c r="C51" s="10" t="s">
        <v>42</v>
      </c>
      <c r="D51" s="10" t="s">
        <v>130</v>
      </c>
      <c r="E51" s="10" t="s">
        <v>80</v>
      </c>
      <c r="F51" s="52">
        <v>466.7</v>
      </c>
      <c r="G51" s="12">
        <v>466.7</v>
      </c>
      <c r="H51" s="37">
        <v>196</v>
      </c>
      <c r="I51" s="12">
        <v>196</v>
      </c>
      <c r="J51" s="52">
        <f t="shared" si="1"/>
        <v>41.99700021427041</v>
      </c>
      <c r="K51" s="52">
        <f t="shared" si="1"/>
        <v>41.99700021427041</v>
      </c>
    </row>
    <row r="52" spans="1:11" ht="30.75">
      <c r="A52" s="8" t="s">
        <v>84</v>
      </c>
      <c r="B52" s="10" t="s">
        <v>4</v>
      </c>
      <c r="C52" s="10" t="s">
        <v>42</v>
      </c>
      <c r="D52" s="10" t="s">
        <v>130</v>
      </c>
      <c r="E52" s="10" t="s">
        <v>83</v>
      </c>
      <c r="F52" s="52">
        <v>12.9</v>
      </c>
      <c r="G52" s="12">
        <v>12.9</v>
      </c>
      <c r="H52" s="52"/>
      <c r="I52" s="12"/>
      <c r="J52" s="52"/>
      <c r="K52" s="12"/>
    </row>
    <row r="53" spans="1:11" ht="78">
      <c r="A53" s="43" t="s">
        <v>140</v>
      </c>
      <c r="B53" s="10" t="s">
        <v>4</v>
      </c>
      <c r="C53" s="10" t="s">
        <v>42</v>
      </c>
      <c r="D53" s="10" t="s">
        <v>138</v>
      </c>
      <c r="E53" s="10"/>
      <c r="F53" s="37">
        <f>F54</f>
        <v>5210</v>
      </c>
      <c r="G53" s="37">
        <f>G54</f>
        <v>5210</v>
      </c>
      <c r="H53" s="37">
        <f>H54</f>
        <v>1675</v>
      </c>
      <c r="I53" s="37">
        <f>I54</f>
        <v>1675</v>
      </c>
      <c r="J53" s="52">
        <f aca="true" t="shared" si="2" ref="J53:K67">SUM(H53/F53*100)</f>
        <v>32.149712092130514</v>
      </c>
      <c r="K53" s="52">
        <f t="shared" si="2"/>
        <v>32.149712092130514</v>
      </c>
    </row>
    <row r="54" spans="1:11" ht="15">
      <c r="A54" s="8" t="s">
        <v>88</v>
      </c>
      <c r="B54" s="10" t="s">
        <v>4</v>
      </c>
      <c r="C54" s="10" t="s">
        <v>42</v>
      </c>
      <c r="D54" s="10" t="s">
        <v>138</v>
      </c>
      <c r="E54" s="10" t="s">
        <v>89</v>
      </c>
      <c r="F54" s="37">
        <v>5210</v>
      </c>
      <c r="G54" s="12">
        <v>5210</v>
      </c>
      <c r="H54" s="37">
        <v>1675</v>
      </c>
      <c r="I54" s="12">
        <v>1675</v>
      </c>
      <c r="J54" s="52">
        <f t="shared" si="2"/>
        <v>32.149712092130514</v>
      </c>
      <c r="K54" s="52">
        <f t="shared" si="2"/>
        <v>32.149712092130514</v>
      </c>
    </row>
    <row r="55" spans="1:11" ht="46.5">
      <c r="A55" s="6" t="s">
        <v>121</v>
      </c>
      <c r="B55" s="10" t="s">
        <v>4</v>
      </c>
      <c r="C55" s="10" t="s">
        <v>42</v>
      </c>
      <c r="D55" s="10" t="s">
        <v>60</v>
      </c>
      <c r="E55" s="10"/>
      <c r="F55" s="12">
        <f>F56</f>
        <v>50</v>
      </c>
      <c r="G55" s="32"/>
      <c r="H55" s="12">
        <f>H56</f>
        <v>14</v>
      </c>
      <c r="I55" s="32"/>
      <c r="J55" s="52">
        <f t="shared" si="2"/>
        <v>28.000000000000004</v>
      </c>
      <c r="K55" s="32"/>
    </row>
    <row r="56" spans="1:11" ht="30.75">
      <c r="A56" s="8" t="s">
        <v>84</v>
      </c>
      <c r="B56" s="10" t="s">
        <v>4</v>
      </c>
      <c r="C56" s="10" t="s">
        <v>42</v>
      </c>
      <c r="D56" s="10" t="s">
        <v>60</v>
      </c>
      <c r="E56" s="10" t="s">
        <v>83</v>
      </c>
      <c r="F56" s="12">
        <v>50</v>
      </c>
      <c r="G56" s="32"/>
      <c r="H56" s="12">
        <v>14</v>
      </c>
      <c r="I56" s="32"/>
      <c r="J56" s="52">
        <f t="shared" si="2"/>
        <v>28.000000000000004</v>
      </c>
      <c r="K56" s="32"/>
    </row>
    <row r="57" spans="1:11" ht="78">
      <c r="A57" s="6" t="s">
        <v>122</v>
      </c>
      <c r="B57" s="10" t="s">
        <v>4</v>
      </c>
      <c r="C57" s="10" t="s">
        <v>42</v>
      </c>
      <c r="D57" s="40" t="s">
        <v>73</v>
      </c>
      <c r="E57" s="40"/>
      <c r="F57" s="37">
        <f>F58+F59+F60+F61</f>
        <v>1935</v>
      </c>
      <c r="G57" s="34"/>
      <c r="H57" s="37">
        <f>H58+H59+H60+H61</f>
        <v>1000</v>
      </c>
      <c r="I57" s="34"/>
      <c r="J57" s="52">
        <f t="shared" si="2"/>
        <v>51.67958656330749</v>
      </c>
      <c r="K57" s="34"/>
    </row>
    <row r="58" spans="1:11" ht="78">
      <c r="A58" s="8" t="s">
        <v>79</v>
      </c>
      <c r="B58" s="10" t="s">
        <v>4</v>
      </c>
      <c r="C58" s="10" t="s">
        <v>42</v>
      </c>
      <c r="D58" s="40" t="s">
        <v>73</v>
      </c>
      <c r="E58" s="40" t="s">
        <v>80</v>
      </c>
      <c r="F58" s="37">
        <v>1066</v>
      </c>
      <c r="G58" s="34"/>
      <c r="H58" s="37">
        <v>419</v>
      </c>
      <c r="I58" s="34"/>
      <c r="J58" s="52">
        <f t="shared" si="2"/>
        <v>39.30581613508443</v>
      </c>
      <c r="K58" s="34"/>
    </row>
    <row r="59" spans="1:11" ht="30.75">
      <c r="A59" s="8" t="s">
        <v>84</v>
      </c>
      <c r="B59" s="10" t="s">
        <v>4</v>
      </c>
      <c r="C59" s="10" t="s">
        <v>42</v>
      </c>
      <c r="D59" s="40" t="s">
        <v>73</v>
      </c>
      <c r="E59" s="40" t="s">
        <v>83</v>
      </c>
      <c r="F59" s="37">
        <v>565</v>
      </c>
      <c r="G59" s="34"/>
      <c r="H59" s="37">
        <v>279</v>
      </c>
      <c r="I59" s="34"/>
      <c r="J59" s="52">
        <f t="shared" si="2"/>
        <v>49.38053097345133</v>
      </c>
      <c r="K59" s="34"/>
    </row>
    <row r="60" spans="1:11" ht="30.75">
      <c r="A60" s="6" t="s">
        <v>82</v>
      </c>
      <c r="B60" s="10" t="s">
        <v>4</v>
      </c>
      <c r="C60" s="10" t="s">
        <v>42</v>
      </c>
      <c r="D60" s="40" t="s">
        <v>73</v>
      </c>
      <c r="E60" s="40" t="s">
        <v>81</v>
      </c>
      <c r="F60" s="47">
        <v>300</v>
      </c>
      <c r="G60" s="34"/>
      <c r="H60" s="47">
        <v>300</v>
      </c>
      <c r="I60" s="34"/>
      <c r="J60" s="52">
        <f t="shared" si="2"/>
        <v>100</v>
      </c>
      <c r="K60" s="34"/>
    </row>
    <row r="61" spans="1:11" ht="15">
      <c r="A61" s="8" t="s">
        <v>88</v>
      </c>
      <c r="B61" s="10" t="s">
        <v>4</v>
      </c>
      <c r="C61" s="10" t="s">
        <v>42</v>
      </c>
      <c r="D61" s="40" t="s">
        <v>73</v>
      </c>
      <c r="E61" s="40" t="s">
        <v>89</v>
      </c>
      <c r="F61" s="47">
        <v>4</v>
      </c>
      <c r="G61" s="34"/>
      <c r="H61" s="47">
        <v>2</v>
      </c>
      <c r="I61" s="34"/>
      <c r="J61" s="52">
        <f t="shared" si="2"/>
        <v>50</v>
      </c>
      <c r="K61" s="34"/>
    </row>
    <row r="62" spans="1:11" ht="46.5">
      <c r="A62" s="43" t="s">
        <v>120</v>
      </c>
      <c r="B62" s="10" t="s">
        <v>4</v>
      </c>
      <c r="C62" s="10" t="s">
        <v>42</v>
      </c>
      <c r="D62" s="10" t="s">
        <v>77</v>
      </c>
      <c r="E62" s="40"/>
      <c r="F62" s="47">
        <f>F63+F64+F65+F66</f>
        <v>29186</v>
      </c>
      <c r="G62" s="34"/>
      <c r="H62" s="47">
        <f>H63+H64+H65+H66</f>
        <v>15364</v>
      </c>
      <c r="I62" s="34"/>
      <c r="J62" s="52">
        <f t="shared" si="2"/>
        <v>52.641677516617555</v>
      </c>
      <c r="K62" s="34"/>
    </row>
    <row r="63" spans="1:11" ht="78">
      <c r="A63" s="8" t="s">
        <v>79</v>
      </c>
      <c r="B63" s="10" t="s">
        <v>4</v>
      </c>
      <c r="C63" s="10" t="s">
        <v>42</v>
      </c>
      <c r="D63" s="10" t="s">
        <v>77</v>
      </c>
      <c r="E63" s="40" t="s">
        <v>80</v>
      </c>
      <c r="F63" s="47">
        <v>5339</v>
      </c>
      <c r="G63" s="34"/>
      <c r="H63" s="47">
        <v>2349</v>
      </c>
      <c r="I63" s="34"/>
      <c r="J63" s="52">
        <f t="shared" si="2"/>
        <v>43.99700318411688</v>
      </c>
      <c r="K63" s="34"/>
    </row>
    <row r="64" spans="1:11" ht="30.75">
      <c r="A64" s="8" t="s">
        <v>84</v>
      </c>
      <c r="B64" s="10" t="s">
        <v>4</v>
      </c>
      <c r="C64" s="10" t="s">
        <v>42</v>
      </c>
      <c r="D64" s="10" t="s">
        <v>77</v>
      </c>
      <c r="E64" s="40" t="s">
        <v>83</v>
      </c>
      <c r="F64" s="47">
        <v>12320</v>
      </c>
      <c r="G64" s="34"/>
      <c r="H64" s="47">
        <v>6379</v>
      </c>
      <c r="I64" s="34"/>
      <c r="J64" s="52">
        <f t="shared" si="2"/>
        <v>51.777597402597394</v>
      </c>
      <c r="K64" s="34"/>
    </row>
    <row r="65" spans="1:11" ht="30.75">
      <c r="A65" s="6" t="s">
        <v>82</v>
      </c>
      <c r="B65" s="10" t="s">
        <v>4</v>
      </c>
      <c r="C65" s="10" t="s">
        <v>42</v>
      </c>
      <c r="D65" s="40" t="s">
        <v>77</v>
      </c>
      <c r="E65" s="40" t="s">
        <v>81</v>
      </c>
      <c r="F65" s="47">
        <v>9710</v>
      </c>
      <c r="G65" s="34"/>
      <c r="H65" s="47">
        <v>6360</v>
      </c>
      <c r="I65" s="34"/>
      <c r="J65" s="52">
        <f t="shared" si="2"/>
        <v>65.4994850669413</v>
      </c>
      <c r="K65" s="34"/>
    </row>
    <row r="66" spans="1:11" ht="15">
      <c r="A66" s="8" t="s">
        <v>88</v>
      </c>
      <c r="B66" s="10" t="s">
        <v>4</v>
      </c>
      <c r="C66" s="10" t="s">
        <v>42</v>
      </c>
      <c r="D66" s="40" t="s">
        <v>77</v>
      </c>
      <c r="E66" s="40" t="s">
        <v>89</v>
      </c>
      <c r="F66" s="47">
        <v>1817</v>
      </c>
      <c r="G66" s="34"/>
      <c r="H66" s="47">
        <v>276</v>
      </c>
      <c r="I66" s="34"/>
      <c r="J66" s="52">
        <f t="shared" si="2"/>
        <v>15.18987341772152</v>
      </c>
      <c r="K66" s="34"/>
    </row>
    <row r="67" spans="1:11" ht="30.75">
      <c r="A67" s="7" t="s">
        <v>155</v>
      </c>
      <c r="B67" s="13" t="s">
        <v>5</v>
      </c>
      <c r="C67" s="13" t="s">
        <v>100</v>
      </c>
      <c r="D67" s="49"/>
      <c r="E67" s="49"/>
      <c r="F67" s="50">
        <f>F68+F71+F76</f>
        <v>10640</v>
      </c>
      <c r="G67" s="50">
        <f>G68+G71+G76</f>
        <v>852</v>
      </c>
      <c r="H67" s="50">
        <f>H68+H71+H76</f>
        <v>5059</v>
      </c>
      <c r="I67" s="50">
        <f>I68+I71+I76</f>
        <v>409</v>
      </c>
      <c r="J67" s="55">
        <f t="shared" si="2"/>
        <v>47.54699248120301</v>
      </c>
      <c r="K67" s="55">
        <f t="shared" si="2"/>
        <v>48.00469483568075</v>
      </c>
    </row>
    <row r="68" spans="1:11" ht="48">
      <c r="A68" s="20" t="s">
        <v>57</v>
      </c>
      <c r="B68" s="17" t="s">
        <v>5</v>
      </c>
      <c r="C68" s="17" t="s">
        <v>25</v>
      </c>
      <c r="D68" s="41"/>
      <c r="E68" s="41"/>
      <c r="F68" s="48">
        <f>F69</f>
        <v>6006</v>
      </c>
      <c r="G68" s="42"/>
      <c r="H68" s="48">
        <f>H69</f>
        <v>3914</v>
      </c>
      <c r="I68" s="42"/>
      <c r="J68" s="53">
        <f aca="true" t="shared" si="3" ref="J68:J78">SUM(H68/F68*100)</f>
        <v>65.16816516816517</v>
      </c>
      <c r="K68" s="42"/>
    </row>
    <row r="69" spans="1:11" ht="78">
      <c r="A69" s="6" t="s">
        <v>123</v>
      </c>
      <c r="B69" s="10" t="s">
        <v>5</v>
      </c>
      <c r="C69" s="10" t="s">
        <v>25</v>
      </c>
      <c r="D69" s="40" t="s">
        <v>85</v>
      </c>
      <c r="E69" s="40"/>
      <c r="F69" s="47">
        <f>F70</f>
        <v>6006</v>
      </c>
      <c r="G69" s="34"/>
      <c r="H69" s="47">
        <f>H70</f>
        <v>3914</v>
      </c>
      <c r="I69" s="34"/>
      <c r="J69" s="52">
        <f t="shared" si="3"/>
        <v>65.16816516816517</v>
      </c>
      <c r="K69" s="34"/>
    </row>
    <row r="70" spans="1:11" ht="30.75">
      <c r="A70" s="8" t="s">
        <v>84</v>
      </c>
      <c r="B70" s="10" t="s">
        <v>5</v>
      </c>
      <c r="C70" s="10" t="s">
        <v>25</v>
      </c>
      <c r="D70" s="40" t="s">
        <v>85</v>
      </c>
      <c r="E70" s="40" t="s">
        <v>83</v>
      </c>
      <c r="F70" s="47">
        <v>6006</v>
      </c>
      <c r="G70" s="34"/>
      <c r="H70" s="47">
        <v>3914</v>
      </c>
      <c r="I70" s="34"/>
      <c r="J70" s="52">
        <f t="shared" si="3"/>
        <v>65.16816516816517</v>
      </c>
      <c r="K70" s="34"/>
    </row>
    <row r="71" spans="1:11" ht="15.75">
      <c r="A71" s="16" t="s">
        <v>74</v>
      </c>
      <c r="B71" s="17" t="s">
        <v>5</v>
      </c>
      <c r="C71" s="17" t="s">
        <v>21</v>
      </c>
      <c r="D71" s="41"/>
      <c r="E71" s="41"/>
      <c r="F71" s="38">
        <f>F72+F74</f>
        <v>4496</v>
      </c>
      <c r="G71" s="38">
        <f>G72+G74</f>
        <v>852</v>
      </c>
      <c r="H71" s="38">
        <f>H72+H74</f>
        <v>1045</v>
      </c>
      <c r="I71" s="38">
        <f>I72+I74</f>
        <v>409</v>
      </c>
      <c r="J71" s="53">
        <f t="shared" si="3"/>
        <v>23.242882562277583</v>
      </c>
      <c r="K71" s="53">
        <f>SUM(I71/G71*100)</f>
        <v>48.00469483568075</v>
      </c>
    </row>
    <row r="72" spans="1:11" ht="93">
      <c r="A72" s="45" t="s">
        <v>141</v>
      </c>
      <c r="B72" s="10" t="s">
        <v>5</v>
      </c>
      <c r="C72" s="10" t="s">
        <v>21</v>
      </c>
      <c r="D72" s="40" t="s">
        <v>138</v>
      </c>
      <c r="E72" s="40"/>
      <c r="F72" s="37">
        <f>F73</f>
        <v>852</v>
      </c>
      <c r="G72" s="37">
        <f>G73</f>
        <v>852</v>
      </c>
      <c r="H72" s="37">
        <f>H73</f>
        <v>409</v>
      </c>
      <c r="I72" s="37">
        <f>I73</f>
        <v>409</v>
      </c>
      <c r="J72" s="52">
        <f t="shared" si="3"/>
        <v>48.00469483568075</v>
      </c>
      <c r="K72" s="52">
        <f>SUM(I72/G72*100)</f>
        <v>48.00469483568075</v>
      </c>
    </row>
    <row r="73" spans="1:11" ht="30.75">
      <c r="A73" s="8" t="s">
        <v>84</v>
      </c>
      <c r="B73" s="10" t="s">
        <v>5</v>
      </c>
      <c r="C73" s="10" t="s">
        <v>21</v>
      </c>
      <c r="D73" s="40" t="s">
        <v>138</v>
      </c>
      <c r="E73" s="40" t="s">
        <v>83</v>
      </c>
      <c r="F73" s="37">
        <v>852</v>
      </c>
      <c r="G73" s="37">
        <v>852</v>
      </c>
      <c r="H73" s="37">
        <v>409</v>
      </c>
      <c r="I73" s="37">
        <v>409</v>
      </c>
      <c r="J73" s="52">
        <f t="shared" si="3"/>
        <v>48.00469483568075</v>
      </c>
      <c r="K73" s="52">
        <f>SUM(I73/G73*100)</f>
        <v>48.00469483568075</v>
      </c>
    </row>
    <row r="74" spans="1:11" ht="49.5" customHeight="1">
      <c r="A74" s="45" t="s">
        <v>151</v>
      </c>
      <c r="B74" s="10" t="s">
        <v>5</v>
      </c>
      <c r="C74" s="10" t="s">
        <v>21</v>
      </c>
      <c r="D74" s="40" t="s">
        <v>152</v>
      </c>
      <c r="E74" s="40"/>
      <c r="F74" s="37">
        <f>F75</f>
        <v>3644</v>
      </c>
      <c r="G74" s="37"/>
      <c r="H74" s="37">
        <f>H75</f>
        <v>636</v>
      </c>
      <c r="I74" s="37"/>
      <c r="J74" s="52">
        <f t="shared" si="3"/>
        <v>17.45334796926454</v>
      </c>
      <c r="K74" s="37"/>
    </row>
    <row r="75" spans="1:11" ht="33" customHeight="1">
      <c r="A75" s="6" t="s">
        <v>91</v>
      </c>
      <c r="B75" s="10" t="s">
        <v>5</v>
      </c>
      <c r="C75" s="10" t="s">
        <v>21</v>
      </c>
      <c r="D75" s="40" t="s">
        <v>152</v>
      </c>
      <c r="E75" s="40" t="s">
        <v>90</v>
      </c>
      <c r="F75" s="37">
        <v>3644</v>
      </c>
      <c r="G75" s="37"/>
      <c r="H75" s="37">
        <v>636</v>
      </c>
      <c r="I75" s="37"/>
      <c r="J75" s="52">
        <f t="shared" si="3"/>
        <v>17.45334796926454</v>
      </c>
      <c r="K75" s="37"/>
    </row>
    <row r="76" spans="1:11" ht="32.25">
      <c r="A76" s="44" t="s">
        <v>75</v>
      </c>
      <c r="B76" s="17" t="s">
        <v>5</v>
      </c>
      <c r="C76" s="17" t="s">
        <v>76</v>
      </c>
      <c r="D76" s="41"/>
      <c r="E76" s="41"/>
      <c r="F76" s="38">
        <f>F77</f>
        <v>138</v>
      </c>
      <c r="G76" s="38"/>
      <c r="H76" s="38">
        <f>H77</f>
        <v>100</v>
      </c>
      <c r="I76" s="42"/>
      <c r="J76" s="53">
        <f t="shared" si="3"/>
        <v>72.46376811594203</v>
      </c>
      <c r="K76" s="42"/>
    </row>
    <row r="77" spans="1:11" ht="78">
      <c r="A77" s="6" t="s">
        <v>167</v>
      </c>
      <c r="B77" s="10" t="s">
        <v>5</v>
      </c>
      <c r="C77" s="10" t="s">
        <v>76</v>
      </c>
      <c r="D77" s="40" t="s">
        <v>72</v>
      </c>
      <c r="E77" s="40"/>
      <c r="F77" s="37">
        <f>F78</f>
        <v>138</v>
      </c>
      <c r="G77" s="37"/>
      <c r="H77" s="37">
        <f>H78</f>
        <v>100</v>
      </c>
      <c r="I77" s="34"/>
      <c r="J77" s="52">
        <f t="shared" si="3"/>
        <v>72.46376811594203</v>
      </c>
      <c r="K77" s="34"/>
    </row>
    <row r="78" spans="1:11" ht="30.75">
      <c r="A78" s="8" t="s">
        <v>84</v>
      </c>
      <c r="B78" s="10" t="s">
        <v>5</v>
      </c>
      <c r="C78" s="10" t="s">
        <v>76</v>
      </c>
      <c r="D78" s="40" t="s">
        <v>72</v>
      </c>
      <c r="E78" s="40" t="s">
        <v>83</v>
      </c>
      <c r="F78" s="37">
        <v>138</v>
      </c>
      <c r="G78" s="34"/>
      <c r="H78" s="37">
        <v>100</v>
      </c>
      <c r="I78" s="34"/>
      <c r="J78" s="52">
        <f t="shared" si="3"/>
        <v>72.46376811594203</v>
      </c>
      <c r="K78" s="34"/>
    </row>
    <row r="79" spans="1:11" ht="15">
      <c r="A79" s="7" t="s">
        <v>101</v>
      </c>
      <c r="B79" s="13" t="s">
        <v>8</v>
      </c>
      <c r="C79" s="13" t="s">
        <v>100</v>
      </c>
      <c r="D79" s="49"/>
      <c r="E79" s="49"/>
      <c r="F79" s="55">
        <f>F83+F86+F92+F80</f>
        <v>44297.7</v>
      </c>
      <c r="G79" s="55">
        <f>G83+G86+G92+G80</f>
        <v>26344.8</v>
      </c>
      <c r="H79" s="55">
        <f>H83+H86+H92+H80</f>
        <v>6018</v>
      </c>
      <c r="I79" s="46">
        <f>I83+I86+I92+I80</f>
        <v>3206</v>
      </c>
      <c r="J79" s="55">
        <f>SUM(H79/F79*100)</f>
        <v>13.585355447348283</v>
      </c>
      <c r="K79" s="55">
        <f>SUM(I79/G79*100)</f>
        <v>12.169384470559654</v>
      </c>
    </row>
    <row r="80" spans="1:11" ht="15.75">
      <c r="A80" s="16" t="s">
        <v>94</v>
      </c>
      <c r="B80" s="17" t="s">
        <v>8</v>
      </c>
      <c r="C80" s="17" t="s">
        <v>16</v>
      </c>
      <c r="D80" s="17"/>
      <c r="E80" s="17"/>
      <c r="F80" s="19">
        <f>F81</f>
        <v>50</v>
      </c>
      <c r="G80" s="39"/>
      <c r="H80" s="19"/>
      <c r="I80" s="39"/>
      <c r="J80" s="52"/>
      <c r="K80" s="39"/>
    </row>
    <row r="81" spans="1:11" ht="15">
      <c r="A81" s="8" t="s">
        <v>95</v>
      </c>
      <c r="B81" s="10" t="s">
        <v>8</v>
      </c>
      <c r="C81" s="10" t="s">
        <v>16</v>
      </c>
      <c r="D81" s="10" t="s">
        <v>96</v>
      </c>
      <c r="E81" s="10"/>
      <c r="F81" s="12">
        <f>F82</f>
        <v>50</v>
      </c>
      <c r="G81" s="32"/>
      <c r="H81" s="12"/>
      <c r="I81" s="32"/>
      <c r="J81" s="52"/>
      <c r="K81" s="32"/>
    </row>
    <row r="82" spans="1:11" ht="15">
      <c r="A82" s="8" t="s">
        <v>88</v>
      </c>
      <c r="B82" s="10" t="s">
        <v>8</v>
      </c>
      <c r="C82" s="10" t="s">
        <v>16</v>
      </c>
      <c r="D82" s="10" t="s">
        <v>96</v>
      </c>
      <c r="E82" s="10" t="s">
        <v>89</v>
      </c>
      <c r="F82" s="12">
        <v>50</v>
      </c>
      <c r="G82" s="32"/>
      <c r="H82" s="12"/>
      <c r="I82" s="32"/>
      <c r="J82" s="52"/>
      <c r="K82" s="32"/>
    </row>
    <row r="83" spans="1:11" ht="15.75">
      <c r="A83" s="16" t="s">
        <v>31</v>
      </c>
      <c r="B83" s="17" t="s">
        <v>8</v>
      </c>
      <c r="C83" s="17" t="s">
        <v>27</v>
      </c>
      <c r="D83" s="17"/>
      <c r="E83" s="17"/>
      <c r="F83" s="38">
        <f>SUM(F84)</f>
        <v>5585</v>
      </c>
      <c r="G83" s="38">
        <f>SUM(G84)</f>
        <v>5585</v>
      </c>
      <c r="H83" s="38">
        <f>SUM(H84)</f>
        <v>3206</v>
      </c>
      <c r="I83" s="38">
        <f>SUM(I84)</f>
        <v>3206</v>
      </c>
      <c r="J83" s="53">
        <f aca="true" t="shared" si="4" ref="J83:K94">SUM(H83/F83*100)</f>
        <v>57.40376007162041</v>
      </c>
      <c r="K83" s="53">
        <f t="shared" si="4"/>
        <v>57.40376007162041</v>
      </c>
    </row>
    <row r="84" spans="1:11" ht="93">
      <c r="A84" s="8" t="s">
        <v>142</v>
      </c>
      <c r="B84" s="10" t="s">
        <v>8</v>
      </c>
      <c r="C84" s="10" t="s">
        <v>27</v>
      </c>
      <c r="D84" s="10" t="s">
        <v>138</v>
      </c>
      <c r="E84" s="10"/>
      <c r="F84" s="37">
        <f>F85</f>
        <v>5585</v>
      </c>
      <c r="G84" s="37">
        <f>G85</f>
        <v>5585</v>
      </c>
      <c r="H84" s="37">
        <f>H85</f>
        <v>3206</v>
      </c>
      <c r="I84" s="37">
        <f>I85</f>
        <v>3206</v>
      </c>
      <c r="J84" s="52">
        <f t="shared" si="4"/>
        <v>57.40376007162041</v>
      </c>
      <c r="K84" s="52">
        <f t="shared" si="4"/>
        <v>57.40376007162041</v>
      </c>
    </row>
    <row r="85" spans="1:11" ht="15">
      <c r="A85" s="8" t="s">
        <v>88</v>
      </c>
      <c r="B85" s="10" t="s">
        <v>8</v>
      </c>
      <c r="C85" s="10" t="s">
        <v>27</v>
      </c>
      <c r="D85" s="10" t="s">
        <v>138</v>
      </c>
      <c r="E85" s="10" t="s">
        <v>89</v>
      </c>
      <c r="F85" s="37">
        <v>5585</v>
      </c>
      <c r="G85" s="37">
        <v>5585</v>
      </c>
      <c r="H85" s="37">
        <v>3206</v>
      </c>
      <c r="I85" s="37">
        <v>3206</v>
      </c>
      <c r="J85" s="52">
        <f t="shared" si="4"/>
        <v>57.40376007162041</v>
      </c>
      <c r="K85" s="52">
        <f t="shared" si="4"/>
        <v>57.40376007162041</v>
      </c>
    </row>
    <row r="86" spans="1:11" ht="15.75">
      <c r="A86" s="20" t="s">
        <v>71</v>
      </c>
      <c r="B86" s="17" t="s">
        <v>8</v>
      </c>
      <c r="C86" s="17" t="s">
        <v>25</v>
      </c>
      <c r="D86" s="17"/>
      <c r="E86" s="17"/>
      <c r="F86" s="53">
        <f>F89+F87</f>
        <v>36682.7</v>
      </c>
      <c r="G86" s="53">
        <f>G89+G87</f>
        <v>20759.8</v>
      </c>
      <c r="H86" s="53">
        <f>H89+H87</f>
        <v>1812</v>
      </c>
      <c r="I86" s="53"/>
      <c r="J86" s="53">
        <f t="shared" si="4"/>
        <v>4.939658204003523</v>
      </c>
      <c r="K86" s="53"/>
    </row>
    <row r="87" spans="1:11" ht="62.25">
      <c r="A87" s="8" t="s">
        <v>104</v>
      </c>
      <c r="B87" s="10" t="s">
        <v>8</v>
      </c>
      <c r="C87" s="10" t="s">
        <v>25</v>
      </c>
      <c r="D87" s="10" t="s">
        <v>168</v>
      </c>
      <c r="E87" s="10"/>
      <c r="F87" s="52">
        <f>F88</f>
        <v>20759.8</v>
      </c>
      <c r="G87" s="52">
        <f>G88</f>
        <v>20759.8</v>
      </c>
      <c r="H87" s="53"/>
      <c r="I87" s="39"/>
      <c r="J87" s="53"/>
      <c r="K87" s="39"/>
    </row>
    <row r="88" spans="1:11" ht="30.75">
      <c r="A88" s="8" t="s">
        <v>84</v>
      </c>
      <c r="B88" s="10" t="s">
        <v>8</v>
      </c>
      <c r="C88" s="10" t="s">
        <v>25</v>
      </c>
      <c r="D88" s="10" t="s">
        <v>168</v>
      </c>
      <c r="E88" s="10" t="s">
        <v>83</v>
      </c>
      <c r="F88" s="52">
        <v>20759.8</v>
      </c>
      <c r="G88" s="52">
        <v>20759.8</v>
      </c>
      <c r="H88" s="53"/>
      <c r="I88" s="39"/>
      <c r="J88" s="53"/>
      <c r="K88" s="39"/>
    </row>
    <row r="89" spans="1:11" ht="62.25">
      <c r="A89" s="8" t="s">
        <v>104</v>
      </c>
      <c r="B89" s="10" t="s">
        <v>8</v>
      </c>
      <c r="C89" s="10" t="s">
        <v>25</v>
      </c>
      <c r="D89" s="10" t="s">
        <v>55</v>
      </c>
      <c r="E89" s="10"/>
      <c r="F89" s="52">
        <f>F90+F91</f>
        <v>15922.9</v>
      </c>
      <c r="G89" s="52"/>
      <c r="H89" s="52">
        <f>H90+H91</f>
        <v>1812</v>
      </c>
      <c r="I89" s="32"/>
      <c r="J89" s="52">
        <f t="shared" si="4"/>
        <v>11.379836587556287</v>
      </c>
      <c r="K89" s="32"/>
    </row>
    <row r="90" spans="1:11" ht="30.75">
      <c r="A90" s="8" t="s">
        <v>84</v>
      </c>
      <c r="B90" s="10" t="s">
        <v>8</v>
      </c>
      <c r="C90" s="10" t="s">
        <v>25</v>
      </c>
      <c r="D90" s="10" t="s">
        <v>55</v>
      </c>
      <c r="E90" s="10" t="s">
        <v>83</v>
      </c>
      <c r="F90" s="52">
        <v>11994.9</v>
      </c>
      <c r="G90" s="32"/>
      <c r="H90" s="52">
        <v>1812</v>
      </c>
      <c r="I90" s="32"/>
      <c r="J90" s="52">
        <f t="shared" si="4"/>
        <v>15.106420228597154</v>
      </c>
      <c r="K90" s="32"/>
    </row>
    <row r="91" spans="1:11" ht="36.75" customHeight="1">
      <c r="A91" s="6" t="s">
        <v>91</v>
      </c>
      <c r="B91" s="10" t="s">
        <v>8</v>
      </c>
      <c r="C91" s="10" t="s">
        <v>25</v>
      </c>
      <c r="D91" s="10" t="s">
        <v>55</v>
      </c>
      <c r="E91" s="10" t="s">
        <v>90</v>
      </c>
      <c r="F91" s="47">
        <v>3928</v>
      </c>
      <c r="G91" s="32"/>
      <c r="H91" s="47"/>
      <c r="I91" s="32"/>
      <c r="J91" s="52"/>
      <c r="K91" s="32"/>
    </row>
    <row r="92" spans="1:11" ht="15.75">
      <c r="A92" s="16" t="s">
        <v>40</v>
      </c>
      <c r="B92" s="17" t="s">
        <v>8</v>
      </c>
      <c r="C92" s="17" t="s">
        <v>14</v>
      </c>
      <c r="D92" s="17"/>
      <c r="E92" s="17"/>
      <c r="F92" s="38">
        <f>SUM(F93+F95)</f>
        <v>1980</v>
      </c>
      <c r="G92" s="38"/>
      <c r="H92" s="38">
        <f>SUM(H93+H95)</f>
        <v>1000</v>
      </c>
      <c r="I92" s="38"/>
      <c r="J92" s="53">
        <f t="shared" si="4"/>
        <v>50.505050505050505</v>
      </c>
      <c r="K92" s="32"/>
    </row>
    <row r="93" spans="1:11" ht="62.25">
      <c r="A93" s="8" t="s">
        <v>102</v>
      </c>
      <c r="B93" s="10" t="s">
        <v>8</v>
      </c>
      <c r="C93" s="10" t="s">
        <v>14</v>
      </c>
      <c r="D93" s="10" t="s">
        <v>53</v>
      </c>
      <c r="E93" s="10"/>
      <c r="F93" s="37">
        <f>SUM(F94)</f>
        <v>1000</v>
      </c>
      <c r="G93" s="37"/>
      <c r="H93" s="37">
        <f>SUM(H94)</f>
        <v>1000</v>
      </c>
      <c r="I93" s="32"/>
      <c r="J93" s="52">
        <f t="shared" si="4"/>
        <v>100</v>
      </c>
      <c r="K93" s="32"/>
    </row>
    <row r="94" spans="1:11" ht="30.75">
      <c r="A94" s="6" t="s">
        <v>82</v>
      </c>
      <c r="B94" s="10" t="s">
        <v>8</v>
      </c>
      <c r="C94" s="10" t="s">
        <v>14</v>
      </c>
      <c r="D94" s="10" t="s">
        <v>53</v>
      </c>
      <c r="E94" s="10" t="s">
        <v>81</v>
      </c>
      <c r="F94" s="37">
        <v>1000</v>
      </c>
      <c r="G94" s="32"/>
      <c r="H94" s="37">
        <v>1000</v>
      </c>
      <c r="I94" s="32"/>
      <c r="J94" s="52">
        <f t="shared" si="4"/>
        <v>100</v>
      </c>
      <c r="K94" s="32"/>
    </row>
    <row r="95" spans="1:11" ht="46.5">
      <c r="A95" s="43" t="s">
        <v>120</v>
      </c>
      <c r="B95" s="10" t="s">
        <v>8</v>
      </c>
      <c r="C95" s="10" t="s">
        <v>14</v>
      </c>
      <c r="D95" s="10" t="s">
        <v>77</v>
      </c>
      <c r="E95" s="10"/>
      <c r="F95" s="37">
        <f>F96</f>
        <v>980</v>
      </c>
      <c r="G95" s="32"/>
      <c r="H95" s="37"/>
      <c r="I95" s="32"/>
      <c r="J95" s="52"/>
      <c r="K95" s="32"/>
    </row>
    <row r="96" spans="1:11" ht="30.75">
      <c r="A96" s="8" t="s">
        <v>84</v>
      </c>
      <c r="B96" s="10" t="s">
        <v>8</v>
      </c>
      <c r="C96" s="10" t="s">
        <v>14</v>
      </c>
      <c r="D96" s="10" t="s">
        <v>77</v>
      </c>
      <c r="E96" s="10" t="s">
        <v>83</v>
      </c>
      <c r="F96" s="37">
        <v>980</v>
      </c>
      <c r="G96" s="32"/>
      <c r="H96" s="37"/>
      <c r="I96" s="32"/>
      <c r="J96" s="52"/>
      <c r="K96" s="32"/>
    </row>
    <row r="97" spans="1:11" ht="15">
      <c r="A97" s="5" t="s">
        <v>107</v>
      </c>
      <c r="B97" s="13" t="s">
        <v>16</v>
      </c>
      <c r="C97" s="13" t="s">
        <v>100</v>
      </c>
      <c r="D97" s="13"/>
      <c r="E97" s="13"/>
      <c r="F97" s="55">
        <f>F98+F109+F121+F141</f>
        <v>246626.30000000002</v>
      </c>
      <c r="G97" s="55">
        <f>G98+G109+G121+G141</f>
        <v>188269.1</v>
      </c>
      <c r="H97" s="55">
        <f>H98+H109+H121+H141</f>
        <v>39049</v>
      </c>
      <c r="I97" s="46">
        <f>I98+I109+I121+I141</f>
        <v>21231</v>
      </c>
      <c r="J97" s="55">
        <f aca="true" t="shared" si="5" ref="J97:K100">SUM(H97/F97*100)</f>
        <v>15.833266768386014</v>
      </c>
      <c r="K97" s="55">
        <f t="shared" si="5"/>
        <v>11.276943481431632</v>
      </c>
    </row>
    <row r="98" spans="1:11" ht="15.75">
      <c r="A98" s="20" t="s">
        <v>32</v>
      </c>
      <c r="B98" s="17" t="s">
        <v>16</v>
      </c>
      <c r="C98" s="17" t="s">
        <v>4</v>
      </c>
      <c r="D98" s="17"/>
      <c r="E98" s="17"/>
      <c r="F98" s="53">
        <f>F99+F101+F103+F107+F105</f>
        <v>163304.1</v>
      </c>
      <c r="G98" s="53">
        <f>G99+G101+G103+G107+G105</f>
        <v>152798.1</v>
      </c>
      <c r="H98" s="38">
        <f>H99+H101+H103+H107+H105</f>
        <v>5320</v>
      </c>
      <c r="I98" s="38">
        <f>I99+I101+I103+I107+I105</f>
        <v>5320</v>
      </c>
      <c r="J98" s="53">
        <f t="shared" si="5"/>
        <v>3.257725923598979</v>
      </c>
      <c r="K98" s="53">
        <f t="shared" si="5"/>
        <v>3.481718686292565</v>
      </c>
    </row>
    <row r="99" spans="1:11" ht="92.25" customHeight="1">
      <c r="A99" s="6" t="s">
        <v>169</v>
      </c>
      <c r="B99" s="10" t="s">
        <v>16</v>
      </c>
      <c r="C99" s="10" t="s">
        <v>4</v>
      </c>
      <c r="D99" s="10" t="s">
        <v>170</v>
      </c>
      <c r="E99" s="10"/>
      <c r="F99" s="37">
        <f>F100</f>
        <v>5320</v>
      </c>
      <c r="G99" s="37">
        <f>G100</f>
        <v>5320</v>
      </c>
      <c r="H99" s="37">
        <f>H100</f>
        <v>5320</v>
      </c>
      <c r="I99" s="37">
        <f>I100</f>
        <v>5320</v>
      </c>
      <c r="J99" s="52">
        <f t="shared" si="5"/>
        <v>100</v>
      </c>
      <c r="K99" s="52">
        <f t="shared" si="5"/>
        <v>100</v>
      </c>
    </row>
    <row r="100" spans="1:11" ht="33" customHeight="1">
      <c r="A100" s="6" t="s">
        <v>91</v>
      </c>
      <c r="B100" s="10" t="s">
        <v>16</v>
      </c>
      <c r="C100" s="10" t="s">
        <v>4</v>
      </c>
      <c r="D100" s="10" t="s">
        <v>170</v>
      </c>
      <c r="E100" s="10" t="s">
        <v>90</v>
      </c>
      <c r="F100" s="37">
        <v>5320</v>
      </c>
      <c r="G100" s="37">
        <v>5320</v>
      </c>
      <c r="H100" s="37">
        <v>5320</v>
      </c>
      <c r="I100" s="37">
        <v>5320</v>
      </c>
      <c r="J100" s="52">
        <f t="shared" si="5"/>
        <v>100</v>
      </c>
      <c r="K100" s="52">
        <f t="shared" si="5"/>
        <v>100</v>
      </c>
    </row>
    <row r="101" spans="1:11" ht="124.5">
      <c r="A101" s="6" t="s">
        <v>173</v>
      </c>
      <c r="B101" s="10" t="s">
        <v>16</v>
      </c>
      <c r="C101" s="10" t="s">
        <v>4</v>
      </c>
      <c r="D101" s="10" t="s">
        <v>174</v>
      </c>
      <c r="E101" s="10"/>
      <c r="F101" s="37">
        <f>F102</f>
        <v>102197</v>
      </c>
      <c r="G101" s="37">
        <f>G102</f>
        <v>94491</v>
      </c>
      <c r="H101" s="37"/>
      <c r="I101" s="37"/>
      <c r="J101" s="52"/>
      <c r="K101" s="52"/>
    </row>
    <row r="102" spans="1:11" ht="31.5" customHeight="1">
      <c r="A102" s="6" t="s">
        <v>91</v>
      </c>
      <c r="B102" s="10" t="s">
        <v>16</v>
      </c>
      <c r="C102" s="10" t="s">
        <v>4</v>
      </c>
      <c r="D102" s="10" t="s">
        <v>174</v>
      </c>
      <c r="E102" s="10" t="s">
        <v>90</v>
      </c>
      <c r="F102" s="37">
        <v>102197</v>
      </c>
      <c r="G102" s="37">
        <v>94491</v>
      </c>
      <c r="H102" s="37"/>
      <c r="I102" s="37"/>
      <c r="J102" s="52"/>
      <c r="K102" s="52"/>
    </row>
    <row r="103" spans="1:11" ht="46.5" customHeight="1">
      <c r="A103" s="6" t="s">
        <v>105</v>
      </c>
      <c r="B103" s="10" t="s">
        <v>16</v>
      </c>
      <c r="C103" s="10" t="s">
        <v>4</v>
      </c>
      <c r="D103" s="10" t="s">
        <v>61</v>
      </c>
      <c r="E103" s="10"/>
      <c r="F103" s="37">
        <f>SUM(F104)</f>
        <v>2800</v>
      </c>
      <c r="G103" s="32"/>
      <c r="H103" s="37"/>
      <c r="I103" s="32"/>
      <c r="J103" s="53"/>
      <c r="K103" s="32"/>
    </row>
    <row r="104" spans="1:11" ht="34.5" customHeight="1">
      <c r="A104" s="6" t="s">
        <v>91</v>
      </c>
      <c r="B104" s="10" t="s">
        <v>16</v>
      </c>
      <c r="C104" s="10" t="s">
        <v>4</v>
      </c>
      <c r="D104" s="10" t="s">
        <v>61</v>
      </c>
      <c r="E104" s="10" t="s">
        <v>90</v>
      </c>
      <c r="F104" s="37">
        <v>2800</v>
      </c>
      <c r="G104" s="32"/>
      <c r="H104" s="37"/>
      <c r="I104" s="32"/>
      <c r="J104" s="53"/>
      <c r="K104" s="32"/>
    </row>
    <row r="105" spans="1:11" ht="94.5" customHeight="1">
      <c r="A105" s="6" t="s">
        <v>169</v>
      </c>
      <c r="B105" s="10" t="s">
        <v>16</v>
      </c>
      <c r="C105" s="10" t="s">
        <v>4</v>
      </c>
      <c r="D105" s="10" t="s">
        <v>175</v>
      </c>
      <c r="E105" s="10"/>
      <c r="F105" s="37">
        <f>F106</f>
        <v>1064</v>
      </c>
      <c r="G105" s="37">
        <f>G106</f>
        <v>1064</v>
      </c>
      <c r="H105" s="37"/>
      <c r="I105" s="32"/>
      <c r="J105" s="53"/>
      <c r="K105" s="32"/>
    </row>
    <row r="106" spans="1:11" ht="34.5" customHeight="1">
      <c r="A106" s="6" t="s">
        <v>91</v>
      </c>
      <c r="B106" s="10" t="s">
        <v>16</v>
      </c>
      <c r="C106" s="10" t="s">
        <v>4</v>
      </c>
      <c r="D106" s="10" t="s">
        <v>175</v>
      </c>
      <c r="E106" s="10" t="s">
        <v>90</v>
      </c>
      <c r="F106" s="37">
        <v>1064</v>
      </c>
      <c r="G106" s="37">
        <v>1064</v>
      </c>
      <c r="H106" s="37"/>
      <c r="I106" s="32"/>
      <c r="J106" s="53"/>
      <c r="K106" s="32"/>
    </row>
    <row r="107" spans="1:11" ht="126" customHeight="1">
      <c r="A107" s="6" t="s">
        <v>171</v>
      </c>
      <c r="B107" s="10" t="s">
        <v>16</v>
      </c>
      <c r="C107" s="10" t="s">
        <v>4</v>
      </c>
      <c r="D107" s="40" t="s">
        <v>172</v>
      </c>
      <c r="E107" s="10"/>
      <c r="F107" s="52">
        <f>F108</f>
        <v>51923.1</v>
      </c>
      <c r="G107" s="52">
        <f>G108</f>
        <v>51923.1</v>
      </c>
      <c r="H107" s="37"/>
      <c r="I107" s="37"/>
      <c r="J107" s="52"/>
      <c r="K107" s="52"/>
    </row>
    <row r="108" spans="1:11" ht="30.75" customHeight="1">
      <c r="A108" s="6" t="s">
        <v>91</v>
      </c>
      <c r="B108" s="10" t="s">
        <v>16</v>
      </c>
      <c r="C108" s="10" t="s">
        <v>4</v>
      </c>
      <c r="D108" s="40" t="s">
        <v>172</v>
      </c>
      <c r="E108" s="10" t="s">
        <v>90</v>
      </c>
      <c r="F108" s="52">
        <v>51923.1</v>
      </c>
      <c r="G108" s="52">
        <v>51923.1</v>
      </c>
      <c r="H108" s="37"/>
      <c r="I108" s="37"/>
      <c r="J108" s="52"/>
      <c r="K108" s="52"/>
    </row>
    <row r="109" spans="1:11" ht="15.75">
      <c r="A109" s="16" t="s">
        <v>18</v>
      </c>
      <c r="B109" s="17" t="s">
        <v>16</v>
      </c>
      <c r="C109" s="17" t="s">
        <v>7</v>
      </c>
      <c r="D109" s="17"/>
      <c r="E109" s="17"/>
      <c r="F109" s="53">
        <f>F114+F110+F112+F119+F116</f>
        <v>10071.6</v>
      </c>
      <c r="G109" s="38">
        <f>G114+G110+G112+G119+G116</f>
        <v>5200</v>
      </c>
      <c r="H109" s="38">
        <f>H114+H110+H112+H119+H116</f>
        <v>584</v>
      </c>
      <c r="I109" s="38"/>
      <c r="J109" s="53">
        <f>SUM(H109/F109*100)</f>
        <v>5.798482862703046</v>
      </c>
      <c r="K109" s="53"/>
    </row>
    <row r="110" spans="1:11" ht="15">
      <c r="A110" s="8" t="s">
        <v>37</v>
      </c>
      <c r="B110" s="10" t="s">
        <v>16</v>
      </c>
      <c r="C110" s="10" t="s">
        <v>7</v>
      </c>
      <c r="D110" s="10" t="s">
        <v>30</v>
      </c>
      <c r="E110" s="10"/>
      <c r="F110" s="52">
        <f>SUM(F111)</f>
        <v>2626.7</v>
      </c>
      <c r="G110" s="32"/>
      <c r="H110" s="37">
        <f>SUM(H111)</f>
        <v>484</v>
      </c>
      <c r="I110" s="32"/>
      <c r="J110" s="52">
        <f>SUM(H110/F110*100)</f>
        <v>18.42616210454182</v>
      </c>
      <c r="K110" s="32"/>
    </row>
    <row r="111" spans="1:11" ht="15">
      <c r="A111" s="8" t="s">
        <v>88</v>
      </c>
      <c r="B111" s="10" t="s">
        <v>16</v>
      </c>
      <c r="C111" s="10" t="s">
        <v>7</v>
      </c>
      <c r="D111" s="10" t="s">
        <v>30</v>
      </c>
      <c r="E111" s="10" t="s">
        <v>89</v>
      </c>
      <c r="F111" s="52">
        <v>2626.7</v>
      </c>
      <c r="G111" s="32"/>
      <c r="H111" s="37">
        <v>484</v>
      </c>
      <c r="I111" s="32"/>
      <c r="J111" s="52">
        <f>SUM(H111/F111*100)</f>
        <v>18.42616210454182</v>
      </c>
      <c r="K111" s="32"/>
    </row>
    <row r="112" spans="1:11" ht="46.5">
      <c r="A112" s="8" t="s">
        <v>139</v>
      </c>
      <c r="B112" s="10" t="s">
        <v>16</v>
      </c>
      <c r="C112" s="10" t="s">
        <v>7</v>
      </c>
      <c r="D112" s="10" t="s">
        <v>138</v>
      </c>
      <c r="E112" s="10"/>
      <c r="F112" s="37">
        <f>F113</f>
        <v>3200</v>
      </c>
      <c r="G112" s="37">
        <f>G113</f>
        <v>3200</v>
      </c>
      <c r="H112" s="37"/>
      <c r="I112" s="37"/>
      <c r="J112" s="52"/>
      <c r="K112" s="37"/>
    </row>
    <row r="113" spans="1:11" ht="30.75">
      <c r="A113" s="8" t="s">
        <v>84</v>
      </c>
      <c r="B113" s="10" t="s">
        <v>16</v>
      </c>
      <c r="C113" s="10" t="s">
        <v>7</v>
      </c>
      <c r="D113" s="10" t="s">
        <v>138</v>
      </c>
      <c r="E113" s="10" t="s">
        <v>83</v>
      </c>
      <c r="F113" s="37">
        <v>3200</v>
      </c>
      <c r="G113" s="37">
        <v>3200</v>
      </c>
      <c r="H113" s="37"/>
      <c r="I113" s="37"/>
      <c r="J113" s="52"/>
      <c r="K113" s="37"/>
    </row>
    <row r="114" spans="1:11" ht="93">
      <c r="A114" s="6" t="s">
        <v>143</v>
      </c>
      <c r="B114" s="10" t="s">
        <v>16</v>
      </c>
      <c r="C114" s="10" t="s">
        <v>7</v>
      </c>
      <c r="D114" s="10" t="s">
        <v>138</v>
      </c>
      <c r="E114" s="10"/>
      <c r="F114" s="37">
        <f>SUM(F115)</f>
        <v>2000</v>
      </c>
      <c r="G114" s="37">
        <f>SUM(G115)</f>
        <v>2000</v>
      </c>
      <c r="H114" s="37"/>
      <c r="I114" s="37"/>
      <c r="J114" s="52"/>
      <c r="K114" s="37"/>
    </row>
    <row r="115" spans="1:11" ht="30.75">
      <c r="A115" s="8" t="s">
        <v>84</v>
      </c>
      <c r="B115" s="10" t="s">
        <v>16</v>
      </c>
      <c r="C115" s="10" t="s">
        <v>7</v>
      </c>
      <c r="D115" s="10" t="s">
        <v>138</v>
      </c>
      <c r="E115" s="10" t="s">
        <v>83</v>
      </c>
      <c r="F115" s="37">
        <v>2000</v>
      </c>
      <c r="G115" s="12">
        <v>2000</v>
      </c>
      <c r="H115" s="37"/>
      <c r="I115" s="12"/>
      <c r="J115" s="52"/>
      <c r="K115" s="12"/>
    </row>
    <row r="116" spans="1:11" ht="46.5">
      <c r="A116" s="43" t="s">
        <v>177</v>
      </c>
      <c r="B116" s="10" t="s">
        <v>16</v>
      </c>
      <c r="C116" s="10" t="s">
        <v>7</v>
      </c>
      <c r="D116" s="10" t="s">
        <v>176</v>
      </c>
      <c r="E116" s="10"/>
      <c r="F116" s="52">
        <f>F118+F117</f>
        <v>594.9</v>
      </c>
      <c r="G116" s="52"/>
      <c r="H116" s="37">
        <f>H118+H117</f>
        <v>100</v>
      </c>
      <c r="I116" s="12"/>
      <c r="J116" s="52">
        <f>SUM(H116/F116*100)</f>
        <v>16.809547823163555</v>
      </c>
      <c r="K116" s="12"/>
    </row>
    <row r="117" spans="1:11" ht="30.75">
      <c r="A117" s="8" t="s">
        <v>84</v>
      </c>
      <c r="B117" s="10" t="s">
        <v>16</v>
      </c>
      <c r="C117" s="10" t="s">
        <v>7</v>
      </c>
      <c r="D117" s="10" t="s">
        <v>176</v>
      </c>
      <c r="E117" s="10" t="s">
        <v>83</v>
      </c>
      <c r="F117" s="52">
        <v>82.4</v>
      </c>
      <c r="G117" s="52"/>
      <c r="H117" s="37"/>
      <c r="I117" s="12"/>
      <c r="J117" s="52"/>
      <c r="K117" s="12"/>
    </row>
    <row r="118" spans="1:11" ht="32.25" customHeight="1">
      <c r="A118" s="6" t="s">
        <v>91</v>
      </c>
      <c r="B118" s="10" t="s">
        <v>16</v>
      </c>
      <c r="C118" s="10" t="s">
        <v>7</v>
      </c>
      <c r="D118" s="10" t="s">
        <v>176</v>
      </c>
      <c r="E118" s="10" t="s">
        <v>90</v>
      </c>
      <c r="F118" s="52">
        <v>512.5</v>
      </c>
      <c r="G118" s="12"/>
      <c r="H118" s="37">
        <v>100</v>
      </c>
      <c r="I118" s="12"/>
      <c r="J118" s="52">
        <f>SUM(H118/F118*100)</f>
        <v>19.51219512195122</v>
      </c>
      <c r="K118" s="12"/>
    </row>
    <row r="119" spans="1:11" ht="46.5">
      <c r="A119" s="6" t="s">
        <v>105</v>
      </c>
      <c r="B119" s="10" t="s">
        <v>16</v>
      </c>
      <c r="C119" s="10" t="s">
        <v>7</v>
      </c>
      <c r="D119" s="10" t="s">
        <v>61</v>
      </c>
      <c r="E119" s="10"/>
      <c r="F119" s="37">
        <f>F120</f>
        <v>1650</v>
      </c>
      <c r="G119" s="12"/>
      <c r="H119" s="37"/>
      <c r="I119" s="12"/>
      <c r="J119" s="52"/>
      <c r="K119" s="12"/>
    </row>
    <row r="120" spans="1:11" ht="36.75" customHeight="1">
      <c r="A120" s="6" t="s">
        <v>91</v>
      </c>
      <c r="B120" s="10" t="s">
        <v>16</v>
      </c>
      <c r="C120" s="10" t="s">
        <v>7</v>
      </c>
      <c r="D120" s="10" t="s">
        <v>61</v>
      </c>
      <c r="E120" s="10" t="s">
        <v>90</v>
      </c>
      <c r="F120" s="37">
        <v>1650</v>
      </c>
      <c r="G120" s="12"/>
      <c r="H120" s="37"/>
      <c r="I120" s="12"/>
      <c r="J120" s="52"/>
      <c r="K120" s="12"/>
    </row>
    <row r="121" spans="1:11" ht="15.75">
      <c r="A121" s="20" t="s">
        <v>19</v>
      </c>
      <c r="B121" s="17" t="s">
        <v>16</v>
      </c>
      <c r="C121" s="17" t="s">
        <v>5</v>
      </c>
      <c r="D121" s="17"/>
      <c r="E121" s="17"/>
      <c r="F121" s="38">
        <f>F122+F125+F128+F130+F132+F136</f>
        <v>67890.6</v>
      </c>
      <c r="G121" s="38">
        <f>G122+G125+G128+G130+G132+G136</f>
        <v>30271</v>
      </c>
      <c r="H121" s="38">
        <f>H122+H125+H128+H130+H132+H136</f>
        <v>30545</v>
      </c>
      <c r="I121" s="38">
        <f>I122+I125+I128+I130+I132+I136</f>
        <v>15911</v>
      </c>
      <c r="J121" s="53">
        <f>SUM(H121/F121*100)</f>
        <v>44.99150103254353</v>
      </c>
      <c r="K121" s="53">
        <f>SUM(I121/G121*100)</f>
        <v>52.56185788378316</v>
      </c>
    </row>
    <row r="122" spans="1:11" ht="93">
      <c r="A122" s="8" t="s">
        <v>142</v>
      </c>
      <c r="B122" s="10" t="s">
        <v>16</v>
      </c>
      <c r="C122" s="10" t="s">
        <v>5</v>
      </c>
      <c r="D122" s="10" t="s">
        <v>138</v>
      </c>
      <c r="E122" s="10"/>
      <c r="F122" s="37">
        <f>F124+F123</f>
        <v>2786</v>
      </c>
      <c r="G122" s="37">
        <f>G124+G123</f>
        <v>2786</v>
      </c>
      <c r="H122" s="37">
        <f>H124+H123</f>
        <v>1413</v>
      </c>
      <c r="I122" s="37">
        <f>I124+I123</f>
        <v>1413</v>
      </c>
      <c r="J122" s="52">
        <f aca="true" t="shared" si="6" ref="J122:K124">SUM(H122/F122*100)</f>
        <v>50.717875089734385</v>
      </c>
      <c r="K122" s="52">
        <f t="shared" si="6"/>
        <v>50.717875089734385</v>
      </c>
    </row>
    <row r="123" spans="1:11" ht="30.75">
      <c r="A123" s="8" t="s">
        <v>84</v>
      </c>
      <c r="B123" s="10" t="s">
        <v>16</v>
      </c>
      <c r="C123" s="10" t="s">
        <v>5</v>
      </c>
      <c r="D123" s="10" t="s">
        <v>138</v>
      </c>
      <c r="E123" s="10" t="s">
        <v>83</v>
      </c>
      <c r="F123" s="37">
        <v>286</v>
      </c>
      <c r="G123" s="37">
        <v>286</v>
      </c>
      <c r="H123" s="37"/>
      <c r="I123" s="37"/>
      <c r="J123" s="52"/>
      <c r="K123" s="52"/>
    </row>
    <row r="124" spans="1:11" ht="37.5" customHeight="1">
      <c r="A124" s="6" t="s">
        <v>91</v>
      </c>
      <c r="B124" s="10" t="s">
        <v>16</v>
      </c>
      <c r="C124" s="10" t="s">
        <v>5</v>
      </c>
      <c r="D124" s="10" t="s">
        <v>138</v>
      </c>
      <c r="E124" s="10" t="s">
        <v>90</v>
      </c>
      <c r="F124" s="37">
        <v>2500</v>
      </c>
      <c r="G124" s="12">
        <v>2500</v>
      </c>
      <c r="H124" s="37">
        <v>1413</v>
      </c>
      <c r="I124" s="12">
        <v>1413</v>
      </c>
      <c r="J124" s="52">
        <f t="shared" si="6"/>
        <v>56.52</v>
      </c>
      <c r="K124" s="52">
        <f t="shared" si="6"/>
        <v>56.52</v>
      </c>
    </row>
    <row r="125" spans="1:11" ht="62.25">
      <c r="A125" s="6" t="s">
        <v>144</v>
      </c>
      <c r="B125" s="10" t="s">
        <v>16</v>
      </c>
      <c r="C125" s="10" t="s">
        <v>5</v>
      </c>
      <c r="D125" s="10" t="s">
        <v>138</v>
      </c>
      <c r="E125" s="10"/>
      <c r="F125" s="37">
        <f>F126+F127</f>
        <v>13193</v>
      </c>
      <c r="G125" s="37">
        <f>G126+G127</f>
        <v>13193</v>
      </c>
      <c r="H125" s="37">
        <f>H126+H127</f>
        <v>8012</v>
      </c>
      <c r="I125" s="37">
        <f>I126+I127</f>
        <v>8012</v>
      </c>
      <c r="J125" s="52">
        <f aca="true" t="shared" si="7" ref="J125:K127">SUM(H125/F125*100)</f>
        <v>60.72917456226787</v>
      </c>
      <c r="K125" s="52">
        <f t="shared" si="7"/>
        <v>60.72917456226787</v>
      </c>
    </row>
    <row r="126" spans="1:11" ht="30.75">
      <c r="A126" s="8" t="s">
        <v>84</v>
      </c>
      <c r="B126" s="10" t="s">
        <v>16</v>
      </c>
      <c r="C126" s="10" t="s">
        <v>5</v>
      </c>
      <c r="D126" s="10" t="s">
        <v>138</v>
      </c>
      <c r="E126" s="10" t="s">
        <v>83</v>
      </c>
      <c r="F126" s="37">
        <v>1500</v>
      </c>
      <c r="G126" s="37">
        <v>1500</v>
      </c>
      <c r="H126" s="37"/>
      <c r="I126" s="37"/>
      <c r="J126" s="52"/>
      <c r="K126" s="37"/>
    </row>
    <row r="127" spans="1:11" ht="15">
      <c r="A127" s="8" t="s">
        <v>88</v>
      </c>
      <c r="B127" s="10" t="s">
        <v>16</v>
      </c>
      <c r="C127" s="10" t="s">
        <v>5</v>
      </c>
      <c r="D127" s="10" t="s">
        <v>138</v>
      </c>
      <c r="E127" s="10" t="s">
        <v>89</v>
      </c>
      <c r="F127" s="37">
        <v>11693</v>
      </c>
      <c r="G127" s="37">
        <v>11693</v>
      </c>
      <c r="H127" s="37">
        <v>8012</v>
      </c>
      <c r="I127" s="37">
        <v>8012</v>
      </c>
      <c r="J127" s="52">
        <f t="shared" si="7"/>
        <v>68.51962712734114</v>
      </c>
      <c r="K127" s="52">
        <f t="shared" si="7"/>
        <v>68.51962712734114</v>
      </c>
    </row>
    <row r="128" spans="1:11" ht="78">
      <c r="A128" s="6" t="s">
        <v>145</v>
      </c>
      <c r="B128" s="10" t="s">
        <v>16</v>
      </c>
      <c r="C128" s="10" t="s">
        <v>5</v>
      </c>
      <c r="D128" s="10" t="s">
        <v>138</v>
      </c>
      <c r="E128" s="10"/>
      <c r="F128" s="37">
        <f>F129</f>
        <v>14292</v>
      </c>
      <c r="G128" s="37">
        <f>G129</f>
        <v>14292</v>
      </c>
      <c r="H128" s="37">
        <f>H129</f>
        <v>6486</v>
      </c>
      <c r="I128" s="37">
        <f>I129</f>
        <v>6486</v>
      </c>
      <c r="J128" s="52">
        <f>SUM(H128/F128*100)</f>
        <v>45.38203190596138</v>
      </c>
      <c r="K128" s="52">
        <f>SUM(I128/G128*100)</f>
        <v>45.38203190596138</v>
      </c>
    </row>
    <row r="129" spans="1:11" ht="30.75">
      <c r="A129" s="8" t="s">
        <v>84</v>
      </c>
      <c r="B129" s="10" t="s">
        <v>16</v>
      </c>
      <c r="C129" s="10" t="s">
        <v>5</v>
      </c>
      <c r="D129" s="10" t="s">
        <v>138</v>
      </c>
      <c r="E129" s="10" t="s">
        <v>83</v>
      </c>
      <c r="F129" s="37">
        <v>14292</v>
      </c>
      <c r="G129" s="37">
        <v>14292</v>
      </c>
      <c r="H129" s="37">
        <v>6486</v>
      </c>
      <c r="I129" s="37">
        <v>6486</v>
      </c>
      <c r="J129" s="52">
        <f>SUM(H129/F129*100)</f>
        <v>45.38203190596138</v>
      </c>
      <c r="K129" s="52">
        <f>SUM(I129/G129*100)</f>
        <v>45.38203190596138</v>
      </c>
    </row>
    <row r="130" spans="1:11" ht="46.5">
      <c r="A130" s="8" t="s">
        <v>103</v>
      </c>
      <c r="B130" s="10" t="s">
        <v>16</v>
      </c>
      <c r="C130" s="10" t="s">
        <v>5</v>
      </c>
      <c r="D130" s="10" t="s">
        <v>58</v>
      </c>
      <c r="E130" s="10"/>
      <c r="F130" s="37">
        <f>F131</f>
        <v>5300</v>
      </c>
      <c r="G130" s="32"/>
      <c r="H130" s="37">
        <f>H131</f>
        <v>848</v>
      </c>
      <c r="I130" s="32"/>
      <c r="J130" s="52">
        <f>SUM(H130/F130*100)</f>
        <v>16</v>
      </c>
      <c r="K130" s="32"/>
    </row>
    <row r="131" spans="1:11" ht="30.75">
      <c r="A131" s="8" t="s">
        <v>84</v>
      </c>
      <c r="B131" s="10" t="s">
        <v>16</v>
      </c>
      <c r="C131" s="10" t="s">
        <v>5</v>
      </c>
      <c r="D131" s="10" t="s">
        <v>58</v>
      </c>
      <c r="E131" s="10" t="s">
        <v>83</v>
      </c>
      <c r="F131" s="37">
        <v>5300</v>
      </c>
      <c r="G131" s="32"/>
      <c r="H131" s="37">
        <v>848</v>
      </c>
      <c r="I131" s="32"/>
      <c r="J131" s="52">
        <f>SUM(H131/F131*100)</f>
        <v>16</v>
      </c>
      <c r="K131" s="32"/>
    </row>
    <row r="132" spans="1:11" ht="30.75">
      <c r="A132" s="6" t="s">
        <v>119</v>
      </c>
      <c r="B132" s="10" t="s">
        <v>16</v>
      </c>
      <c r="C132" s="10" t="s">
        <v>5</v>
      </c>
      <c r="D132" s="10" t="s">
        <v>59</v>
      </c>
      <c r="E132" s="10"/>
      <c r="F132" s="52">
        <f>F133+F135+F134</f>
        <v>15357.6</v>
      </c>
      <c r="G132" s="37"/>
      <c r="H132" s="37">
        <f>H133+H135+H134</f>
        <v>6608</v>
      </c>
      <c r="I132" s="32"/>
      <c r="J132" s="52">
        <f>SUM(H132/F132*100)</f>
        <v>43.02755638901912</v>
      </c>
      <c r="K132" s="32"/>
    </row>
    <row r="133" spans="1:11" ht="30.75">
      <c r="A133" s="8" t="s">
        <v>84</v>
      </c>
      <c r="B133" s="40" t="s">
        <v>16</v>
      </c>
      <c r="C133" s="40" t="s">
        <v>5</v>
      </c>
      <c r="D133" s="40" t="s">
        <v>59</v>
      </c>
      <c r="E133" s="40" t="s">
        <v>83</v>
      </c>
      <c r="F133" s="47">
        <v>3331</v>
      </c>
      <c r="G133" s="32"/>
      <c r="H133" s="47">
        <v>1771</v>
      </c>
      <c r="I133" s="32"/>
      <c r="J133" s="52">
        <f>SUM(H133/F133*100)</f>
        <v>53.167217051936355</v>
      </c>
      <c r="K133" s="32"/>
    </row>
    <row r="134" spans="1:11" ht="30.75">
      <c r="A134" s="6" t="s">
        <v>82</v>
      </c>
      <c r="B134" s="40" t="s">
        <v>16</v>
      </c>
      <c r="C134" s="40" t="s">
        <v>5</v>
      </c>
      <c r="D134" s="40" t="s">
        <v>59</v>
      </c>
      <c r="E134" s="40" t="s">
        <v>81</v>
      </c>
      <c r="F134" s="47">
        <v>300</v>
      </c>
      <c r="G134" s="32"/>
      <c r="H134" s="47"/>
      <c r="I134" s="32"/>
      <c r="J134" s="52"/>
      <c r="K134" s="32"/>
    </row>
    <row r="135" spans="1:11" ht="15">
      <c r="A135" s="8" t="s">
        <v>88</v>
      </c>
      <c r="B135" s="40" t="s">
        <v>16</v>
      </c>
      <c r="C135" s="40" t="s">
        <v>5</v>
      </c>
      <c r="D135" s="40" t="s">
        <v>59</v>
      </c>
      <c r="E135" s="40" t="s">
        <v>89</v>
      </c>
      <c r="F135" s="54">
        <v>11726.6</v>
      </c>
      <c r="G135" s="32"/>
      <c r="H135" s="47">
        <v>4837</v>
      </c>
      <c r="I135" s="32"/>
      <c r="J135" s="52">
        <f>SUM(H135/F135*100)</f>
        <v>41.24810260433544</v>
      </c>
      <c r="K135" s="32"/>
    </row>
    <row r="136" spans="1:11" ht="46.5">
      <c r="A136" s="6" t="s">
        <v>106</v>
      </c>
      <c r="B136" s="10" t="s">
        <v>16</v>
      </c>
      <c r="C136" s="10" t="s">
        <v>5</v>
      </c>
      <c r="D136" s="10" t="s">
        <v>56</v>
      </c>
      <c r="E136" s="10"/>
      <c r="F136" s="37">
        <f>F137+F138+F140+F139</f>
        <v>16962</v>
      </c>
      <c r="G136" s="32"/>
      <c r="H136" s="37">
        <f>H137+H138+H140+H139</f>
        <v>7178</v>
      </c>
      <c r="I136" s="32"/>
      <c r="J136" s="52">
        <f>SUM(H136/F136*100)</f>
        <v>42.31812286286994</v>
      </c>
      <c r="K136" s="32"/>
    </row>
    <row r="137" spans="1:11" ht="30.75">
      <c r="A137" s="8" t="s">
        <v>84</v>
      </c>
      <c r="B137" s="10" t="s">
        <v>16</v>
      </c>
      <c r="C137" s="10" t="s">
        <v>5</v>
      </c>
      <c r="D137" s="10" t="s">
        <v>56</v>
      </c>
      <c r="E137" s="10" t="s">
        <v>83</v>
      </c>
      <c r="F137" s="37">
        <v>15928</v>
      </c>
      <c r="G137" s="32"/>
      <c r="H137" s="37">
        <v>6486</v>
      </c>
      <c r="I137" s="32"/>
      <c r="J137" s="52">
        <f>SUM(H137/F137*100)</f>
        <v>40.72074334505274</v>
      </c>
      <c r="K137" s="32"/>
    </row>
    <row r="138" spans="1:11" ht="15">
      <c r="A138" s="6" t="s">
        <v>87</v>
      </c>
      <c r="B138" s="10" t="s">
        <v>16</v>
      </c>
      <c r="C138" s="10" t="s">
        <v>5</v>
      </c>
      <c r="D138" s="10" t="s">
        <v>56</v>
      </c>
      <c r="E138" s="10" t="s">
        <v>86</v>
      </c>
      <c r="F138" s="37">
        <v>57</v>
      </c>
      <c r="G138" s="32"/>
      <c r="H138" s="37"/>
      <c r="I138" s="32"/>
      <c r="J138" s="52"/>
      <c r="K138" s="32"/>
    </row>
    <row r="139" spans="1:11" ht="30.75">
      <c r="A139" s="6" t="s">
        <v>82</v>
      </c>
      <c r="B139" s="10" t="s">
        <v>16</v>
      </c>
      <c r="C139" s="10" t="s">
        <v>5</v>
      </c>
      <c r="D139" s="10" t="s">
        <v>56</v>
      </c>
      <c r="E139" s="10" t="s">
        <v>81</v>
      </c>
      <c r="F139" s="37">
        <v>577</v>
      </c>
      <c r="G139" s="32"/>
      <c r="H139" s="37">
        <v>577</v>
      </c>
      <c r="I139" s="32"/>
      <c r="J139" s="52">
        <f>SUM(H139/F139*100)</f>
        <v>100</v>
      </c>
      <c r="K139" s="32"/>
    </row>
    <row r="140" spans="1:11" ht="15">
      <c r="A140" s="8" t="s">
        <v>88</v>
      </c>
      <c r="B140" s="10" t="s">
        <v>16</v>
      </c>
      <c r="C140" s="10" t="s">
        <v>5</v>
      </c>
      <c r="D140" s="10" t="s">
        <v>56</v>
      </c>
      <c r="E140" s="10" t="s">
        <v>89</v>
      </c>
      <c r="F140" s="37">
        <v>400</v>
      </c>
      <c r="G140" s="32"/>
      <c r="H140" s="37">
        <v>115</v>
      </c>
      <c r="I140" s="32"/>
      <c r="J140" s="52">
        <f>SUM(H140/F140*100)</f>
        <v>28.749999999999996</v>
      </c>
      <c r="K140" s="32"/>
    </row>
    <row r="141" spans="1:11" ht="32.25">
      <c r="A141" s="16" t="s">
        <v>17</v>
      </c>
      <c r="B141" s="17" t="s">
        <v>16</v>
      </c>
      <c r="C141" s="17" t="s">
        <v>16</v>
      </c>
      <c r="D141" s="17"/>
      <c r="E141" s="17"/>
      <c r="F141" s="38">
        <f>SUM(F142)</f>
        <v>5360</v>
      </c>
      <c r="G141" s="32"/>
      <c r="H141" s="38">
        <f>SUM(H142)</f>
        <v>2600</v>
      </c>
      <c r="I141" s="32"/>
      <c r="J141" s="53">
        <f aca="true" t="shared" si="8" ref="J141:J150">SUM(H141/F141*100)</f>
        <v>48.507462686567166</v>
      </c>
      <c r="K141" s="32"/>
    </row>
    <row r="142" spans="1:11" ht="46.5">
      <c r="A142" s="8" t="s">
        <v>35</v>
      </c>
      <c r="B142" s="10" t="s">
        <v>16</v>
      </c>
      <c r="C142" s="10" t="s">
        <v>16</v>
      </c>
      <c r="D142" s="10" t="s">
        <v>6</v>
      </c>
      <c r="E142" s="10"/>
      <c r="F142" s="37">
        <f>SUM(F145+F144+F143)</f>
        <v>5360</v>
      </c>
      <c r="G142" s="32"/>
      <c r="H142" s="37">
        <f>SUM(H145+H144+H143)</f>
        <v>2600</v>
      </c>
      <c r="I142" s="32"/>
      <c r="J142" s="52">
        <f t="shared" si="8"/>
        <v>48.507462686567166</v>
      </c>
      <c r="K142" s="32"/>
    </row>
    <row r="143" spans="1:11" ht="78">
      <c r="A143" s="8" t="s">
        <v>79</v>
      </c>
      <c r="B143" s="10" t="s">
        <v>16</v>
      </c>
      <c r="C143" s="10" t="s">
        <v>16</v>
      </c>
      <c r="D143" s="10" t="s">
        <v>6</v>
      </c>
      <c r="E143" s="10" t="s">
        <v>80</v>
      </c>
      <c r="F143" s="37">
        <v>5082</v>
      </c>
      <c r="G143" s="32"/>
      <c r="H143" s="37">
        <v>2491</v>
      </c>
      <c r="I143" s="32"/>
      <c r="J143" s="52">
        <f t="shared" si="8"/>
        <v>49.01613537977174</v>
      </c>
      <c r="K143" s="32"/>
    </row>
    <row r="144" spans="1:11" ht="30.75">
      <c r="A144" s="8" t="s">
        <v>84</v>
      </c>
      <c r="B144" s="10" t="s">
        <v>16</v>
      </c>
      <c r="C144" s="10" t="s">
        <v>16</v>
      </c>
      <c r="D144" s="10" t="s">
        <v>6</v>
      </c>
      <c r="E144" s="10" t="s">
        <v>83</v>
      </c>
      <c r="F144" s="37">
        <v>277</v>
      </c>
      <c r="G144" s="32"/>
      <c r="H144" s="37">
        <v>109</v>
      </c>
      <c r="I144" s="32"/>
      <c r="J144" s="52">
        <f t="shared" si="8"/>
        <v>39.35018050541516</v>
      </c>
      <c r="K144" s="32"/>
    </row>
    <row r="145" spans="1:11" ht="15">
      <c r="A145" s="8" t="s">
        <v>88</v>
      </c>
      <c r="B145" s="10" t="s">
        <v>16</v>
      </c>
      <c r="C145" s="10" t="s">
        <v>16</v>
      </c>
      <c r="D145" s="10" t="s">
        <v>6</v>
      </c>
      <c r="E145" s="10" t="s">
        <v>89</v>
      </c>
      <c r="F145" s="47">
        <v>1</v>
      </c>
      <c r="G145" s="32"/>
      <c r="H145" s="47"/>
      <c r="I145" s="32"/>
      <c r="J145" s="52">
        <f t="shared" si="8"/>
        <v>0</v>
      </c>
      <c r="K145" s="32"/>
    </row>
    <row r="146" spans="1:11" ht="15">
      <c r="A146" s="7" t="s">
        <v>108</v>
      </c>
      <c r="B146" s="13" t="s">
        <v>9</v>
      </c>
      <c r="C146" s="13" t="s">
        <v>100</v>
      </c>
      <c r="D146" s="13"/>
      <c r="E146" s="13"/>
      <c r="F146" s="50">
        <f>F147</f>
        <v>11175</v>
      </c>
      <c r="G146" s="58"/>
      <c r="H146" s="50">
        <f>H147</f>
        <v>4934</v>
      </c>
      <c r="I146" s="51"/>
      <c r="J146" s="55">
        <f t="shared" si="8"/>
        <v>44.15212527964206</v>
      </c>
      <c r="K146" s="51"/>
    </row>
    <row r="147" spans="1:11" ht="15.75">
      <c r="A147" s="16" t="s">
        <v>34</v>
      </c>
      <c r="B147" s="17" t="s">
        <v>9</v>
      </c>
      <c r="C147" s="17" t="s">
        <v>16</v>
      </c>
      <c r="D147" s="17"/>
      <c r="E147" s="17"/>
      <c r="F147" s="38">
        <f>SUM(F148)</f>
        <v>11175</v>
      </c>
      <c r="G147" s="38"/>
      <c r="H147" s="38">
        <f>SUM(H148)</f>
        <v>4934</v>
      </c>
      <c r="I147" s="19"/>
      <c r="J147" s="53">
        <f t="shared" si="8"/>
        <v>44.15212527964206</v>
      </c>
      <c r="K147" s="19"/>
    </row>
    <row r="148" spans="1:11" ht="30.75">
      <c r="A148" s="6" t="s">
        <v>119</v>
      </c>
      <c r="B148" s="10" t="s">
        <v>9</v>
      </c>
      <c r="C148" s="10" t="s">
        <v>16</v>
      </c>
      <c r="D148" s="10" t="s">
        <v>59</v>
      </c>
      <c r="E148" s="10"/>
      <c r="F148" s="37">
        <f>F149+F150+F151+F152</f>
        <v>11175</v>
      </c>
      <c r="G148" s="59"/>
      <c r="H148" s="37">
        <f>H149+H150+H151+H152</f>
        <v>4934</v>
      </c>
      <c r="I148" s="32"/>
      <c r="J148" s="52">
        <f t="shared" si="8"/>
        <v>44.15212527964206</v>
      </c>
      <c r="K148" s="32"/>
    </row>
    <row r="149" spans="1:11" ht="78">
      <c r="A149" s="8" t="s">
        <v>79</v>
      </c>
      <c r="B149" s="10" t="s">
        <v>9</v>
      </c>
      <c r="C149" s="10" t="s">
        <v>16</v>
      </c>
      <c r="D149" s="10" t="s">
        <v>59</v>
      </c>
      <c r="E149" s="10" t="s">
        <v>80</v>
      </c>
      <c r="F149" s="52">
        <v>2640.4</v>
      </c>
      <c r="G149" s="32"/>
      <c r="H149" s="37" t="s">
        <v>178</v>
      </c>
      <c r="I149" s="32"/>
      <c r="J149" s="52">
        <f t="shared" si="8"/>
        <v>38.554764429631874</v>
      </c>
      <c r="K149" s="32"/>
    </row>
    <row r="150" spans="1:11" ht="30.75">
      <c r="A150" s="8" t="s">
        <v>84</v>
      </c>
      <c r="B150" s="10" t="s">
        <v>9</v>
      </c>
      <c r="C150" s="10" t="s">
        <v>16</v>
      </c>
      <c r="D150" s="10" t="s">
        <v>59</v>
      </c>
      <c r="E150" s="10" t="s">
        <v>83</v>
      </c>
      <c r="F150" s="56">
        <v>1746.1</v>
      </c>
      <c r="G150" s="32"/>
      <c r="H150" s="57">
        <v>638</v>
      </c>
      <c r="I150" s="32"/>
      <c r="J150" s="52">
        <f t="shared" si="8"/>
        <v>36.53857167401638</v>
      </c>
      <c r="K150" s="32"/>
    </row>
    <row r="151" spans="1:11" ht="15">
      <c r="A151" s="6" t="s">
        <v>87</v>
      </c>
      <c r="B151" s="10" t="s">
        <v>9</v>
      </c>
      <c r="C151" s="10" t="s">
        <v>16</v>
      </c>
      <c r="D151" s="10" t="s">
        <v>59</v>
      </c>
      <c r="E151" s="10" t="s">
        <v>86</v>
      </c>
      <c r="F151" s="57">
        <v>30</v>
      </c>
      <c r="G151" s="32"/>
      <c r="H151" s="57"/>
      <c r="I151" s="32"/>
      <c r="J151" s="52"/>
      <c r="K151" s="32"/>
    </row>
    <row r="152" spans="1:11" ht="15">
      <c r="A152" s="8" t="s">
        <v>88</v>
      </c>
      <c r="B152" s="10" t="s">
        <v>9</v>
      </c>
      <c r="C152" s="10" t="s">
        <v>16</v>
      </c>
      <c r="D152" s="10" t="s">
        <v>59</v>
      </c>
      <c r="E152" s="10" t="s">
        <v>89</v>
      </c>
      <c r="F152" s="52">
        <v>6758.5</v>
      </c>
      <c r="G152" s="32"/>
      <c r="H152" s="37" t="s">
        <v>179</v>
      </c>
      <c r="I152" s="32"/>
      <c r="J152" s="52">
        <f aca="true" t="shared" si="9" ref="J152:J160">SUM(H152/F152*100)</f>
        <v>48.50188651327957</v>
      </c>
      <c r="K152" s="32"/>
    </row>
    <row r="153" spans="1:11" ht="15">
      <c r="A153" s="7" t="s">
        <v>109</v>
      </c>
      <c r="B153" s="13" t="s">
        <v>22</v>
      </c>
      <c r="C153" s="13" t="s">
        <v>100</v>
      </c>
      <c r="D153" s="13"/>
      <c r="E153" s="13"/>
      <c r="F153" s="55">
        <f>F159+F170+F154</f>
        <v>109666.9</v>
      </c>
      <c r="G153" s="46">
        <f>G159+G170</f>
        <v>10976.8</v>
      </c>
      <c r="H153" s="55">
        <f>H159+H170+H154</f>
        <v>62077</v>
      </c>
      <c r="I153" s="46">
        <f>I159+I170</f>
        <v>8647</v>
      </c>
      <c r="J153" s="55">
        <f t="shared" si="9"/>
        <v>56.605046736982636</v>
      </c>
      <c r="K153" s="55">
        <f>SUM(I153/G153*100)</f>
        <v>78.77523504117777</v>
      </c>
    </row>
    <row r="154" spans="1:11" ht="15.75">
      <c r="A154" s="16" t="s">
        <v>153</v>
      </c>
      <c r="B154" s="17" t="s">
        <v>22</v>
      </c>
      <c r="C154" s="17" t="s">
        <v>4</v>
      </c>
      <c r="D154" s="17"/>
      <c r="E154" s="17"/>
      <c r="F154" s="53">
        <f>F157+F155</f>
        <v>3893.4</v>
      </c>
      <c r="G154" s="53"/>
      <c r="H154" s="38">
        <f>H157+H155</f>
        <v>1763</v>
      </c>
      <c r="I154" s="53"/>
      <c r="J154" s="53">
        <f t="shared" si="9"/>
        <v>45.28175887399188</v>
      </c>
      <c r="K154" s="46"/>
    </row>
    <row r="155" spans="1:11" ht="46.5">
      <c r="A155" s="6" t="s">
        <v>105</v>
      </c>
      <c r="B155" s="10" t="s">
        <v>22</v>
      </c>
      <c r="C155" s="10" t="s">
        <v>4</v>
      </c>
      <c r="D155" s="10" t="s">
        <v>61</v>
      </c>
      <c r="E155" s="10"/>
      <c r="F155" s="37">
        <f>SUM(F156)</f>
        <v>1764</v>
      </c>
      <c r="G155" s="37"/>
      <c r="H155" s="37">
        <f>SUM(H156)</f>
        <v>129</v>
      </c>
      <c r="I155" s="60"/>
      <c r="J155" s="52">
        <f t="shared" si="9"/>
        <v>7.312925170068027</v>
      </c>
      <c r="K155" s="60"/>
    </row>
    <row r="156" spans="1:11" ht="33" customHeight="1">
      <c r="A156" s="6" t="s">
        <v>91</v>
      </c>
      <c r="B156" s="10" t="s">
        <v>22</v>
      </c>
      <c r="C156" s="10" t="s">
        <v>4</v>
      </c>
      <c r="D156" s="10" t="s">
        <v>61</v>
      </c>
      <c r="E156" s="10" t="s">
        <v>90</v>
      </c>
      <c r="F156" s="37">
        <v>1764</v>
      </c>
      <c r="G156" s="60"/>
      <c r="H156" s="37">
        <v>129</v>
      </c>
      <c r="I156" s="60"/>
      <c r="J156" s="52">
        <f t="shared" si="9"/>
        <v>7.312925170068027</v>
      </c>
      <c r="K156" s="60"/>
    </row>
    <row r="157" spans="1:11" ht="46.5">
      <c r="A157" s="8" t="s">
        <v>110</v>
      </c>
      <c r="B157" s="10" t="s">
        <v>22</v>
      </c>
      <c r="C157" s="10" t="s">
        <v>4</v>
      </c>
      <c r="D157" s="10" t="s">
        <v>62</v>
      </c>
      <c r="E157" s="10"/>
      <c r="F157" s="52">
        <f>F158</f>
        <v>2129.4</v>
      </c>
      <c r="G157" s="52"/>
      <c r="H157" s="37">
        <f>H158</f>
        <v>1634</v>
      </c>
      <c r="I157" s="46"/>
      <c r="J157" s="52">
        <f t="shared" si="9"/>
        <v>76.73523058138443</v>
      </c>
      <c r="K157" s="46"/>
    </row>
    <row r="158" spans="1:11" ht="37.5" customHeight="1">
      <c r="A158" s="6" t="s">
        <v>91</v>
      </c>
      <c r="B158" s="10" t="s">
        <v>22</v>
      </c>
      <c r="C158" s="10" t="s">
        <v>4</v>
      </c>
      <c r="D158" s="10" t="s">
        <v>62</v>
      </c>
      <c r="E158" s="10" t="s">
        <v>90</v>
      </c>
      <c r="F158" s="52">
        <v>2129.4</v>
      </c>
      <c r="G158" s="46"/>
      <c r="H158" s="37">
        <v>1634</v>
      </c>
      <c r="I158" s="46"/>
      <c r="J158" s="52">
        <f t="shared" si="9"/>
        <v>76.73523058138443</v>
      </c>
      <c r="K158" s="46"/>
    </row>
    <row r="159" spans="1:11" ht="19.5" customHeight="1">
      <c r="A159" s="20" t="s">
        <v>23</v>
      </c>
      <c r="B159" s="17" t="s">
        <v>22</v>
      </c>
      <c r="C159" s="17" t="s">
        <v>7</v>
      </c>
      <c r="D159" s="17"/>
      <c r="E159" s="17"/>
      <c r="F159" s="38">
        <f>F160+F162+F164+F167</f>
        <v>80269.7</v>
      </c>
      <c r="G159" s="38">
        <f>G160+G162+G164+G167</f>
        <v>6096</v>
      </c>
      <c r="H159" s="38">
        <f>H160+H162+H164+H167</f>
        <v>43878</v>
      </c>
      <c r="I159" s="38">
        <f>I160+I162+I164+I167</f>
        <v>4799</v>
      </c>
      <c r="J159" s="53">
        <f t="shared" si="9"/>
        <v>54.663216630932965</v>
      </c>
      <c r="K159" s="53">
        <f>SUM(I159/G159*100)</f>
        <v>78.72375328083989</v>
      </c>
    </row>
    <row r="160" spans="1:11" ht="78">
      <c r="A160" s="8" t="s">
        <v>146</v>
      </c>
      <c r="B160" s="10" t="s">
        <v>22</v>
      </c>
      <c r="C160" s="10" t="s">
        <v>7</v>
      </c>
      <c r="D160" s="10" t="s">
        <v>138</v>
      </c>
      <c r="E160" s="40"/>
      <c r="F160" s="37">
        <f>F161</f>
        <v>1940</v>
      </c>
      <c r="G160" s="37">
        <f>G161</f>
        <v>1940</v>
      </c>
      <c r="H160" s="37">
        <f>H161</f>
        <v>643</v>
      </c>
      <c r="I160" s="37">
        <f>I161</f>
        <v>643</v>
      </c>
      <c r="J160" s="52">
        <f t="shared" si="9"/>
        <v>33.144329896907216</v>
      </c>
      <c r="K160" s="52">
        <f>SUM(I160/G160*100)</f>
        <v>33.144329896907216</v>
      </c>
    </row>
    <row r="161" spans="1:11" ht="30.75">
      <c r="A161" s="6" t="s">
        <v>82</v>
      </c>
      <c r="B161" s="40" t="s">
        <v>22</v>
      </c>
      <c r="C161" s="40" t="s">
        <v>7</v>
      </c>
      <c r="D161" s="40" t="s">
        <v>138</v>
      </c>
      <c r="E161" s="40" t="s">
        <v>81</v>
      </c>
      <c r="F161" s="37">
        <v>1940</v>
      </c>
      <c r="G161" s="37">
        <v>1940</v>
      </c>
      <c r="H161" s="37">
        <v>643</v>
      </c>
      <c r="I161" s="37">
        <v>643</v>
      </c>
      <c r="J161" s="52">
        <f aca="true" t="shared" si="10" ref="J161:K181">SUM(H161/F161*100)</f>
        <v>33.144329896907216</v>
      </c>
      <c r="K161" s="52">
        <f t="shared" si="10"/>
        <v>33.144329896907216</v>
      </c>
    </row>
    <row r="162" spans="1:11" ht="78">
      <c r="A162" s="6" t="s">
        <v>147</v>
      </c>
      <c r="B162" s="10" t="s">
        <v>22</v>
      </c>
      <c r="C162" s="10" t="s">
        <v>7</v>
      </c>
      <c r="D162" s="10" t="s">
        <v>138</v>
      </c>
      <c r="E162" s="40"/>
      <c r="F162" s="37">
        <f>F163</f>
        <v>4156</v>
      </c>
      <c r="G162" s="37">
        <f>G163</f>
        <v>4156</v>
      </c>
      <c r="H162" s="37">
        <f>H163</f>
        <v>4156</v>
      </c>
      <c r="I162" s="37">
        <f>I163</f>
        <v>4156</v>
      </c>
      <c r="J162" s="52">
        <f t="shared" si="10"/>
        <v>100</v>
      </c>
      <c r="K162" s="52">
        <f t="shared" si="10"/>
        <v>100</v>
      </c>
    </row>
    <row r="163" spans="1:11" ht="30.75">
      <c r="A163" s="6" t="s">
        <v>82</v>
      </c>
      <c r="B163" s="10" t="s">
        <v>22</v>
      </c>
      <c r="C163" s="10" t="s">
        <v>7</v>
      </c>
      <c r="D163" s="10" t="s">
        <v>138</v>
      </c>
      <c r="E163" s="10" t="s">
        <v>81</v>
      </c>
      <c r="F163" s="37">
        <v>4156</v>
      </c>
      <c r="G163" s="37">
        <v>4156</v>
      </c>
      <c r="H163" s="37">
        <v>4156</v>
      </c>
      <c r="I163" s="37">
        <v>4156</v>
      </c>
      <c r="J163" s="52">
        <f t="shared" si="10"/>
        <v>100</v>
      </c>
      <c r="K163" s="52">
        <f t="shared" si="10"/>
        <v>100</v>
      </c>
    </row>
    <row r="164" spans="1:11" ht="46.5">
      <c r="A164" s="8" t="s">
        <v>110</v>
      </c>
      <c r="B164" s="10" t="s">
        <v>22</v>
      </c>
      <c r="C164" s="10" t="s">
        <v>7</v>
      </c>
      <c r="D164" s="10" t="s">
        <v>62</v>
      </c>
      <c r="E164" s="40"/>
      <c r="F164" s="52">
        <f>F166+F165</f>
        <v>53478.7</v>
      </c>
      <c r="G164" s="52"/>
      <c r="H164" s="37">
        <f>H166+H165</f>
        <v>28201</v>
      </c>
      <c r="I164" s="32"/>
      <c r="J164" s="52">
        <f t="shared" si="10"/>
        <v>52.73314422377508</v>
      </c>
      <c r="K164" s="32"/>
    </row>
    <row r="165" spans="1:11" ht="30.75">
      <c r="A165" s="8" t="s">
        <v>84</v>
      </c>
      <c r="B165" s="10" t="s">
        <v>22</v>
      </c>
      <c r="C165" s="10" t="s">
        <v>7</v>
      </c>
      <c r="D165" s="10" t="s">
        <v>62</v>
      </c>
      <c r="E165" s="10" t="s">
        <v>83</v>
      </c>
      <c r="F165" s="52">
        <v>1109.5</v>
      </c>
      <c r="G165" s="32"/>
      <c r="H165" s="37"/>
      <c r="I165" s="32"/>
      <c r="J165" s="52"/>
      <c r="K165" s="32"/>
    </row>
    <row r="166" spans="1:11" ht="30.75">
      <c r="A166" s="6" t="s">
        <v>82</v>
      </c>
      <c r="B166" s="40" t="s">
        <v>22</v>
      </c>
      <c r="C166" s="40" t="s">
        <v>7</v>
      </c>
      <c r="D166" s="40" t="s">
        <v>62</v>
      </c>
      <c r="E166" s="40" t="s">
        <v>81</v>
      </c>
      <c r="F166" s="52">
        <v>52369.2</v>
      </c>
      <c r="G166" s="32"/>
      <c r="H166" s="37">
        <v>28201</v>
      </c>
      <c r="I166" s="32"/>
      <c r="J166" s="52">
        <f t="shared" si="10"/>
        <v>53.85035478869259</v>
      </c>
      <c r="K166" s="32"/>
    </row>
    <row r="167" spans="1:11" ht="46.5">
      <c r="A167" s="6" t="s">
        <v>111</v>
      </c>
      <c r="B167" s="10" t="s">
        <v>22</v>
      </c>
      <c r="C167" s="10" t="s">
        <v>7</v>
      </c>
      <c r="D167" s="10" t="s">
        <v>63</v>
      </c>
      <c r="E167" s="40"/>
      <c r="F167" s="37">
        <f>F169+F168</f>
        <v>20695</v>
      </c>
      <c r="G167" s="32"/>
      <c r="H167" s="37">
        <f>H169+H168</f>
        <v>10878</v>
      </c>
      <c r="I167" s="32"/>
      <c r="J167" s="52">
        <f t="shared" si="10"/>
        <v>52.56342111621165</v>
      </c>
      <c r="K167" s="32"/>
    </row>
    <row r="168" spans="1:11" ht="30.75">
      <c r="A168" s="8" t="s">
        <v>84</v>
      </c>
      <c r="B168" s="10" t="s">
        <v>22</v>
      </c>
      <c r="C168" s="10" t="s">
        <v>7</v>
      </c>
      <c r="D168" s="10" t="s">
        <v>63</v>
      </c>
      <c r="E168" s="10" t="s">
        <v>83</v>
      </c>
      <c r="F168" s="37">
        <v>249</v>
      </c>
      <c r="G168" s="32"/>
      <c r="H168" s="37"/>
      <c r="I168" s="32"/>
      <c r="J168" s="52"/>
      <c r="K168" s="32"/>
    </row>
    <row r="169" spans="1:11" ht="30.75">
      <c r="A169" s="6" t="s">
        <v>82</v>
      </c>
      <c r="B169" s="10" t="s">
        <v>22</v>
      </c>
      <c r="C169" s="10" t="s">
        <v>7</v>
      </c>
      <c r="D169" s="10" t="s">
        <v>63</v>
      </c>
      <c r="E169" s="10" t="s">
        <v>81</v>
      </c>
      <c r="F169" s="47">
        <v>20446</v>
      </c>
      <c r="G169" s="32"/>
      <c r="H169" s="47">
        <v>10878</v>
      </c>
      <c r="I169" s="32"/>
      <c r="J169" s="52">
        <f t="shared" si="10"/>
        <v>53.2035605986501</v>
      </c>
      <c r="K169" s="32"/>
    </row>
    <row r="170" spans="1:11" ht="15.75">
      <c r="A170" s="20" t="s">
        <v>24</v>
      </c>
      <c r="B170" s="17" t="s">
        <v>22</v>
      </c>
      <c r="C170" s="17" t="s">
        <v>22</v>
      </c>
      <c r="D170" s="17"/>
      <c r="E170" s="17"/>
      <c r="F170" s="53">
        <f>F171+F173+F175+F177+F179</f>
        <v>25503.8</v>
      </c>
      <c r="G170" s="53">
        <f>G171+G173+G175+G177+G179</f>
        <v>4880.8</v>
      </c>
      <c r="H170" s="38">
        <f>H171+H173+H175+H177+H179</f>
        <v>16436</v>
      </c>
      <c r="I170" s="38">
        <f>I171+I173+I175+I177+I179</f>
        <v>3848</v>
      </c>
      <c r="J170" s="53">
        <f t="shared" si="10"/>
        <v>64.44529834769722</v>
      </c>
      <c r="K170" s="53">
        <f t="shared" si="10"/>
        <v>78.83953450254056</v>
      </c>
    </row>
    <row r="171" spans="1:11" ht="81.75" customHeight="1">
      <c r="A171" s="6" t="s">
        <v>148</v>
      </c>
      <c r="B171" s="10" t="s">
        <v>22</v>
      </c>
      <c r="C171" s="10" t="s">
        <v>22</v>
      </c>
      <c r="D171" s="10" t="s">
        <v>138</v>
      </c>
      <c r="E171" s="10"/>
      <c r="F171" s="37">
        <f>F172</f>
        <v>2500</v>
      </c>
      <c r="G171" s="37">
        <f>G172</f>
        <v>2500</v>
      </c>
      <c r="H171" s="37">
        <f>H172</f>
        <v>2500</v>
      </c>
      <c r="I171" s="37">
        <f>I172</f>
        <v>2500</v>
      </c>
      <c r="J171" s="52">
        <f t="shared" si="10"/>
        <v>100</v>
      </c>
      <c r="K171" s="52">
        <f t="shared" si="10"/>
        <v>100</v>
      </c>
    </row>
    <row r="172" spans="1:11" ht="30.75">
      <c r="A172" s="6" t="s">
        <v>82</v>
      </c>
      <c r="B172" s="10" t="s">
        <v>22</v>
      </c>
      <c r="C172" s="10" t="s">
        <v>22</v>
      </c>
      <c r="D172" s="10" t="s">
        <v>138</v>
      </c>
      <c r="E172" s="10" t="s">
        <v>81</v>
      </c>
      <c r="F172" s="37">
        <v>2500</v>
      </c>
      <c r="G172" s="37">
        <v>2500</v>
      </c>
      <c r="H172" s="37">
        <v>2500</v>
      </c>
      <c r="I172" s="37">
        <v>2500</v>
      </c>
      <c r="J172" s="52">
        <f t="shared" si="10"/>
        <v>100</v>
      </c>
      <c r="K172" s="52">
        <f t="shared" si="10"/>
        <v>100</v>
      </c>
    </row>
    <row r="173" spans="1:11" ht="51" customHeight="1">
      <c r="A173" s="6" t="s">
        <v>125</v>
      </c>
      <c r="B173" s="10" t="s">
        <v>22</v>
      </c>
      <c r="C173" s="10" t="s">
        <v>22</v>
      </c>
      <c r="D173" s="10" t="s">
        <v>180</v>
      </c>
      <c r="E173" s="10"/>
      <c r="F173" s="52">
        <f>F174</f>
        <v>2380.8</v>
      </c>
      <c r="G173" s="52">
        <f>G174</f>
        <v>2380.8</v>
      </c>
      <c r="H173" s="37">
        <f>H174</f>
        <v>1348</v>
      </c>
      <c r="I173" s="37">
        <f>I174</f>
        <v>1348</v>
      </c>
      <c r="J173" s="52">
        <f t="shared" si="10"/>
        <v>56.619623655913976</v>
      </c>
      <c r="K173" s="52">
        <f t="shared" si="10"/>
        <v>56.619623655913976</v>
      </c>
    </row>
    <row r="174" spans="1:11" ht="30.75">
      <c r="A174" s="6" t="s">
        <v>82</v>
      </c>
      <c r="B174" s="10" t="s">
        <v>22</v>
      </c>
      <c r="C174" s="10" t="s">
        <v>22</v>
      </c>
      <c r="D174" s="10" t="s">
        <v>180</v>
      </c>
      <c r="E174" s="10" t="s">
        <v>81</v>
      </c>
      <c r="F174" s="52">
        <v>2380.8</v>
      </c>
      <c r="G174" s="52">
        <v>2380.8</v>
      </c>
      <c r="H174" s="37">
        <v>1348</v>
      </c>
      <c r="I174" s="37">
        <v>1348</v>
      </c>
      <c r="J174" s="52">
        <f t="shared" si="10"/>
        <v>56.619623655913976</v>
      </c>
      <c r="K174" s="52">
        <f t="shared" si="10"/>
        <v>56.619623655913976</v>
      </c>
    </row>
    <row r="175" spans="1:11" ht="30.75">
      <c r="A175" s="6" t="s">
        <v>124</v>
      </c>
      <c r="B175" s="10" t="s">
        <v>22</v>
      </c>
      <c r="C175" s="10" t="s">
        <v>22</v>
      </c>
      <c r="D175" s="10" t="s">
        <v>64</v>
      </c>
      <c r="E175" s="10"/>
      <c r="F175" s="37">
        <f>F176</f>
        <v>12248</v>
      </c>
      <c r="G175" s="32"/>
      <c r="H175" s="37">
        <f>H176</f>
        <v>6768</v>
      </c>
      <c r="I175" s="32"/>
      <c r="J175" s="52">
        <f t="shared" si="10"/>
        <v>55.25800130633572</v>
      </c>
      <c r="K175" s="32"/>
    </row>
    <row r="176" spans="1:11" ht="30.75">
      <c r="A176" s="6" t="s">
        <v>82</v>
      </c>
      <c r="B176" s="10" t="s">
        <v>22</v>
      </c>
      <c r="C176" s="10" t="s">
        <v>22</v>
      </c>
      <c r="D176" s="10" t="s">
        <v>64</v>
      </c>
      <c r="E176" s="10" t="s">
        <v>81</v>
      </c>
      <c r="F176" s="37">
        <v>12248</v>
      </c>
      <c r="G176" s="32"/>
      <c r="H176" s="37">
        <v>6768</v>
      </c>
      <c r="I176" s="32"/>
      <c r="J176" s="52">
        <f t="shared" si="10"/>
        <v>55.25800130633572</v>
      </c>
      <c r="K176" s="32"/>
    </row>
    <row r="177" spans="1:11" ht="62.25">
      <c r="A177" s="6" t="s">
        <v>97</v>
      </c>
      <c r="B177" s="10" t="s">
        <v>22</v>
      </c>
      <c r="C177" s="10" t="s">
        <v>22</v>
      </c>
      <c r="D177" s="10" t="s">
        <v>66</v>
      </c>
      <c r="E177" s="10"/>
      <c r="F177" s="37">
        <f>F178</f>
        <v>1253</v>
      </c>
      <c r="G177" s="32"/>
      <c r="H177" s="37">
        <f>H178</f>
        <v>857</v>
      </c>
      <c r="I177" s="32"/>
      <c r="J177" s="52">
        <f>SUM(H177/F177*100)</f>
        <v>68.39584996009577</v>
      </c>
      <c r="K177" s="32"/>
    </row>
    <row r="178" spans="1:11" ht="30.75">
      <c r="A178" s="6" t="s">
        <v>82</v>
      </c>
      <c r="B178" s="10" t="s">
        <v>22</v>
      </c>
      <c r="C178" s="10" t="s">
        <v>22</v>
      </c>
      <c r="D178" s="10" t="s">
        <v>66</v>
      </c>
      <c r="E178" s="10" t="s">
        <v>81</v>
      </c>
      <c r="F178" s="12">
        <v>1253</v>
      </c>
      <c r="G178" s="32"/>
      <c r="H178" s="12">
        <v>857</v>
      </c>
      <c r="I178" s="32"/>
      <c r="J178" s="52">
        <f>SUM(H178/F178*100)</f>
        <v>68.39584996009577</v>
      </c>
      <c r="K178" s="32"/>
    </row>
    <row r="179" spans="1:11" ht="46.5" customHeight="1">
      <c r="A179" s="6" t="s">
        <v>125</v>
      </c>
      <c r="B179" s="10" t="s">
        <v>22</v>
      </c>
      <c r="C179" s="10" t="s">
        <v>22</v>
      </c>
      <c r="D179" s="10" t="s">
        <v>78</v>
      </c>
      <c r="E179" s="10"/>
      <c r="F179" s="37">
        <f>F180+F181</f>
        <v>7122</v>
      </c>
      <c r="G179" s="32"/>
      <c r="H179" s="37">
        <f>H180+H181</f>
        <v>4963</v>
      </c>
      <c r="I179" s="32"/>
      <c r="J179" s="52">
        <f t="shared" si="10"/>
        <v>69.68548160629037</v>
      </c>
      <c r="K179" s="32"/>
    </row>
    <row r="180" spans="1:11" ht="30.75">
      <c r="A180" s="8" t="s">
        <v>84</v>
      </c>
      <c r="B180" s="10" t="s">
        <v>22</v>
      </c>
      <c r="C180" s="10" t="s">
        <v>22</v>
      </c>
      <c r="D180" s="10" t="s">
        <v>78</v>
      </c>
      <c r="E180" s="10" t="s">
        <v>83</v>
      </c>
      <c r="F180" s="37">
        <v>747</v>
      </c>
      <c r="G180" s="32"/>
      <c r="H180" s="37">
        <v>514</v>
      </c>
      <c r="I180" s="32"/>
      <c r="J180" s="52">
        <f t="shared" si="10"/>
        <v>68.80856760374833</v>
      </c>
      <c r="K180" s="32"/>
    </row>
    <row r="181" spans="1:11" ht="30.75">
      <c r="A181" s="6" t="s">
        <v>82</v>
      </c>
      <c r="B181" s="40" t="s">
        <v>22</v>
      </c>
      <c r="C181" s="40" t="s">
        <v>22</v>
      </c>
      <c r="D181" s="40" t="s">
        <v>78</v>
      </c>
      <c r="E181" s="40" t="s">
        <v>81</v>
      </c>
      <c r="F181" s="47">
        <v>6375</v>
      </c>
      <c r="G181" s="32"/>
      <c r="H181" s="47">
        <v>4449</v>
      </c>
      <c r="I181" s="32"/>
      <c r="J181" s="52">
        <f t="shared" si="10"/>
        <v>69.78823529411765</v>
      </c>
      <c r="K181" s="32"/>
    </row>
    <row r="182" spans="1:11" ht="15">
      <c r="A182" s="5" t="s">
        <v>112</v>
      </c>
      <c r="B182" s="13" t="s">
        <v>27</v>
      </c>
      <c r="C182" s="13" t="s">
        <v>100</v>
      </c>
      <c r="D182" s="13"/>
      <c r="E182" s="13"/>
      <c r="F182" s="55">
        <f>F183</f>
        <v>52969.5</v>
      </c>
      <c r="G182" s="55">
        <f>G183</f>
        <v>17557.8</v>
      </c>
      <c r="H182" s="55">
        <f>H183</f>
        <v>26254</v>
      </c>
      <c r="I182" s="46">
        <f>I183</f>
        <v>6142</v>
      </c>
      <c r="J182" s="55">
        <f>SUM(H182/F182*100)</f>
        <v>49.564371949895694</v>
      </c>
      <c r="K182" s="55">
        <f>SUM(I182/G182*100)</f>
        <v>34.98160361776533</v>
      </c>
    </row>
    <row r="183" spans="1:11" ht="15.75">
      <c r="A183" s="20" t="s">
        <v>26</v>
      </c>
      <c r="B183" s="17" t="s">
        <v>27</v>
      </c>
      <c r="C183" s="17" t="s">
        <v>4</v>
      </c>
      <c r="D183" s="17"/>
      <c r="E183" s="17"/>
      <c r="F183" s="53">
        <f>F186+F188+F184</f>
        <v>52969.5</v>
      </c>
      <c r="G183" s="53">
        <f>G186+G188+G184</f>
        <v>17557.8</v>
      </c>
      <c r="H183" s="38">
        <f>H186+H188+H184</f>
        <v>26254</v>
      </c>
      <c r="I183" s="38">
        <f>I186+I188+I184</f>
        <v>6142</v>
      </c>
      <c r="J183" s="53">
        <f>SUM(H183/F183*100)</f>
        <v>49.564371949895694</v>
      </c>
      <c r="K183" s="53">
        <f>SUM(I183/G183*100)</f>
        <v>34.98160361776533</v>
      </c>
    </row>
    <row r="184" spans="1:11" ht="46.5">
      <c r="A184" s="6" t="s">
        <v>111</v>
      </c>
      <c r="B184" s="10" t="s">
        <v>27</v>
      </c>
      <c r="C184" s="10" t="s">
        <v>4</v>
      </c>
      <c r="D184" s="10" t="s">
        <v>181</v>
      </c>
      <c r="E184" s="10"/>
      <c r="F184" s="52">
        <f>F185</f>
        <v>263.8</v>
      </c>
      <c r="G184" s="52">
        <f>G185</f>
        <v>263.8</v>
      </c>
      <c r="H184" s="38"/>
      <c r="I184" s="38"/>
      <c r="J184" s="53"/>
      <c r="K184" s="38"/>
    </row>
    <row r="185" spans="1:11" ht="30.75">
      <c r="A185" s="6" t="s">
        <v>82</v>
      </c>
      <c r="B185" s="10" t="s">
        <v>27</v>
      </c>
      <c r="C185" s="10" t="s">
        <v>4</v>
      </c>
      <c r="D185" s="10" t="s">
        <v>181</v>
      </c>
      <c r="E185" s="10" t="s">
        <v>81</v>
      </c>
      <c r="F185" s="52">
        <v>263.8</v>
      </c>
      <c r="G185" s="52">
        <v>263.8</v>
      </c>
      <c r="H185" s="38"/>
      <c r="I185" s="38"/>
      <c r="J185" s="53"/>
      <c r="K185" s="38"/>
    </row>
    <row r="186" spans="1:11" ht="78">
      <c r="A186" s="6" t="s">
        <v>147</v>
      </c>
      <c r="B186" s="10" t="s">
        <v>27</v>
      </c>
      <c r="C186" s="10" t="s">
        <v>4</v>
      </c>
      <c r="D186" s="10" t="s">
        <v>138</v>
      </c>
      <c r="E186" s="10"/>
      <c r="F186" s="37">
        <f>F187</f>
        <v>17294</v>
      </c>
      <c r="G186" s="37">
        <f>G187</f>
        <v>17294</v>
      </c>
      <c r="H186" s="37">
        <f>H187</f>
        <v>6142</v>
      </c>
      <c r="I186" s="37">
        <f>I187</f>
        <v>6142</v>
      </c>
      <c r="J186" s="52">
        <f aca="true" t="shared" si="11" ref="J186:K195">SUM(H186/F186*100)</f>
        <v>35.51520758644617</v>
      </c>
      <c r="K186" s="52">
        <f t="shared" si="11"/>
        <v>35.51520758644617</v>
      </c>
    </row>
    <row r="187" spans="1:11" ht="30.75">
      <c r="A187" s="6" t="s">
        <v>82</v>
      </c>
      <c r="B187" s="10" t="s">
        <v>27</v>
      </c>
      <c r="C187" s="10" t="s">
        <v>4</v>
      </c>
      <c r="D187" s="10" t="s">
        <v>138</v>
      </c>
      <c r="E187" s="10" t="s">
        <v>81</v>
      </c>
      <c r="F187" s="37">
        <v>17294</v>
      </c>
      <c r="G187" s="37">
        <v>17294</v>
      </c>
      <c r="H187" s="37">
        <v>6142</v>
      </c>
      <c r="I187" s="37">
        <v>6142</v>
      </c>
      <c r="J187" s="52">
        <f t="shared" si="11"/>
        <v>35.51520758644617</v>
      </c>
      <c r="K187" s="52">
        <f t="shared" si="11"/>
        <v>35.51520758644617</v>
      </c>
    </row>
    <row r="188" spans="1:11" ht="46.5">
      <c r="A188" s="6" t="s">
        <v>111</v>
      </c>
      <c r="B188" s="10" t="s">
        <v>27</v>
      </c>
      <c r="C188" s="10" t="s">
        <v>4</v>
      </c>
      <c r="D188" s="10" t="s">
        <v>63</v>
      </c>
      <c r="E188" s="10"/>
      <c r="F188" s="52">
        <f>F190+F189</f>
        <v>35411.7</v>
      </c>
      <c r="G188" s="37"/>
      <c r="H188" s="37">
        <f>H190+H189</f>
        <v>20112</v>
      </c>
      <c r="I188" s="32"/>
      <c r="J188" s="52">
        <f t="shared" si="11"/>
        <v>56.79478816323419</v>
      </c>
      <c r="K188" s="32"/>
    </row>
    <row r="189" spans="1:11" ht="33" customHeight="1">
      <c r="A189" s="6" t="s">
        <v>91</v>
      </c>
      <c r="B189" s="10" t="s">
        <v>27</v>
      </c>
      <c r="C189" s="10" t="s">
        <v>4</v>
      </c>
      <c r="D189" s="10" t="s">
        <v>63</v>
      </c>
      <c r="E189" s="10" t="s">
        <v>90</v>
      </c>
      <c r="F189" s="37">
        <v>459</v>
      </c>
      <c r="G189" s="32"/>
      <c r="H189" s="37"/>
      <c r="I189" s="32"/>
      <c r="J189" s="52"/>
      <c r="K189" s="32"/>
    </row>
    <row r="190" spans="1:11" ht="30.75">
      <c r="A190" s="6" t="s">
        <v>82</v>
      </c>
      <c r="B190" s="10" t="s">
        <v>27</v>
      </c>
      <c r="C190" s="10" t="s">
        <v>4</v>
      </c>
      <c r="D190" s="10" t="s">
        <v>63</v>
      </c>
      <c r="E190" s="10" t="s">
        <v>81</v>
      </c>
      <c r="F190" s="54">
        <v>34952.7</v>
      </c>
      <c r="G190" s="32"/>
      <c r="H190" s="47">
        <v>20112</v>
      </c>
      <c r="I190" s="32"/>
      <c r="J190" s="52">
        <f t="shared" si="11"/>
        <v>57.5406191796342</v>
      </c>
      <c r="K190" s="32"/>
    </row>
    <row r="191" spans="1:11" ht="15">
      <c r="A191" s="5" t="s">
        <v>113</v>
      </c>
      <c r="B191" s="13" t="s">
        <v>25</v>
      </c>
      <c r="C191" s="13" t="s">
        <v>100</v>
      </c>
      <c r="D191" s="13"/>
      <c r="E191" s="13"/>
      <c r="F191" s="15">
        <f>F192</f>
        <v>983</v>
      </c>
      <c r="G191" s="51"/>
      <c r="H191" s="15">
        <f>H192</f>
        <v>658</v>
      </c>
      <c r="I191" s="51"/>
      <c r="J191" s="55">
        <f t="shared" si="11"/>
        <v>66.9379450661241</v>
      </c>
      <c r="K191" s="51"/>
    </row>
    <row r="192" spans="1:11" ht="15.75">
      <c r="A192" s="20" t="s">
        <v>49</v>
      </c>
      <c r="B192" s="17" t="s">
        <v>25</v>
      </c>
      <c r="C192" s="17" t="s">
        <v>25</v>
      </c>
      <c r="D192" s="17"/>
      <c r="E192" s="17"/>
      <c r="F192" s="19">
        <f>F193</f>
        <v>983</v>
      </c>
      <c r="G192" s="32"/>
      <c r="H192" s="19">
        <f>H193</f>
        <v>658</v>
      </c>
      <c r="I192" s="32"/>
      <c r="J192" s="53">
        <f t="shared" si="11"/>
        <v>66.9379450661241</v>
      </c>
      <c r="K192" s="32"/>
    </row>
    <row r="193" spans="1:11" ht="30.75">
      <c r="A193" s="6" t="s">
        <v>126</v>
      </c>
      <c r="B193" s="10" t="s">
        <v>25</v>
      </c>
      <c r="C193" s="10" t="s">
        <v>25</v>
      </c>
      <c r="D193" s="10" t="s">
        <v>65</v>
      </c>
      <c r="E193" s="10"/>
      <c r="F193" s="12">
        <f>F195+F194</f>
        <v>983</v>
      </c>
      <c r="G193" s="32"/>
      <c r="H193" s="12">
        <f>H195+H194</f>
        <v>658</v>
      </c>
      <c r="I193" s="32"/>
      <c r="J193" s="52">
        <f t="shared" si="11"/>
        <v>66.9379450661241</v>
      </c>
      <c r="K193" s="32"/>
    </row>
    <row r="194" spans="1:11" ht="15">
      <c r="A194" s="6" t="s">
        <v>87</v>
      </c>
      <c r="B194" s="10" t="s">
        <v>25</v>
      </c>
      <c r="C194" s="10" t="s">
        <v>25</v>
      </c>
      <c r="D194" s="10" t="s">
        <v>65</v>
      </c>
      <c r="E194" s="10" t="s">
        <v>86</v>
      </c>
      <c r="F194" s="12">
        <v>893</v>
      </c>
      <c r="G194" s="32"/>
      <c r="H194" s="12">
        <v>568</v>
      </c>
      <c r="I194" s="32"/>
      <c r="J194" s="52">
        <f t="shared" si="11"/>
        <v>63.60582306830908</v>
      </c>
      <c r="K194" s="32"/>
    </row>
    <row r="195" spans="1:11" ht="30.75">
      <c r="A195" s="6" t="s">
        <v>82</v>
      </c>
      <c r="B195" s="10" t="s">
        <v>25</v>
      </c>
      <c r="C195" s="10" t="s">
        <v>25</v>
      </c>
      <c r="D195" s="10" t="s">
        <v>65</v>
      </c>
      <c r="E195" s="40" t="s">
        <v>81</v>
      </c>
      <c r="F195" s="12">
        <v>90</v>
      </c>
      <c r="G195" s="32"/>
      <c r="H195" s="12">
        <v>90</v>
      </c>
      <c r="I195" s="32"/>
      <c r="J195" s="52">
        <f t="shared" si="11"/>
        <v>100</v>
      </c>
      <c r="K195" s="32"/>
    </row>
    <row r="196" spans="1:11" ht="15">
      <c r="A196" s="5" t="s">
        <v>114</v>
      </c>
      <c r="B196" s="13" t="s">
        <v>21</v>
      </c>
      <c r="C196" s="13" t="s">
        <v>100</v>
      </c>
      <c r="D196" s="13"/>
      <c r="E196" s="49"/>
      <c r="F196" s="55">
        <f>F197+F200+F209+F227+F232</f>
        <v>76788.1</v>
      </c>
      <c r="G196" s="55">
        <f>G197+G200+G209+G227+G232</f>
        <v>61038.100000000006</v>
      </c>
      <c r="H196" s="55">
        <f>H197+H200+H209+H227+H232</f>
        <v>36623.7</v>
      </c>
      <c r="I196" s="46">
        <f>I197+I200+I209+I227+I232</f>
        <v>33151.8</v>
      </c>
      <c r="J196" s="55">
        <f>SUM(H196/F196*100)</f>
        <v>47.69449953833992</v>
      </c>
      <c r="K196" s="55">
        <f>SUM(I196/G196*100)</f>
        <v>54.3132895683188</v>
      </c>
    </row>
    <row r="197" spans="1:11" ht="15.75">
      <c r="A197" s="20" t="s">
        <v>33</v>
      </c>
      <c r="B197" s="17" t="s">
        <v>21</v>
      </c>
      <c r="C197" s="17" t="s">
        <v>4</v>
      </c>
      <c r="D197" s="17"/>
      <c r="E197" s="17"/>
      <c r="F197" s="38">
        <f>SUM(F198)</f>
        <v>3950</v>
      </c>
      <c r="G197" s="32"/>
      <c r="H197" s="38">
        <f>SUM(H198)</f>
        <v>1576</v>
      </c>
      <c r="I197" s="32"/>
      <c r="J197" s="52">
        <f>SUM(H197/F197*100)</f>
        <v>39.89873417721519</v>
      </c>
      <c r="K197" s="32"/>
    </row>
    <row r="198" spans="1:11" ht="30.75">
      <c r="A198" s="6" t="s">
        <v>44</v>
      </c>
      <c r="B198" s="10" t="s">
        <v>21</v>
      </c>
      <c r="C198" s="10" t="s">
        <v>4</v>
      </c>
      <c r="D198" s="10" t="s">
        <v>43</v>
      </c>
      <c r="E198" s="10"/>
      <c r="F198" s="37">
        <f>SUM(F199)</f>
        <v>3950</v>
      </c>
      <c r="G198" s="32"/>
      <c r="H198" s="37">
        <f>SUM(H199)</f>
        <v>1576</v>
      </c>
      <c r="I198" s="32"/>
      <c r="J198" s="52">
        <f>SUM(H198/F198*100)</f>
        <v>39.89873417721519</v>
      </c>
      <c r="K198" s="32"/>
    </row>
    <row r="199" spans="1:11" ht="15">
      <c r="A199" s="6" t="s">
        <v>87</v>
      </c>
      <c r="B199" s="10" t="s">
        <v>21</v>
      </c>
      <c r="C199" s="10" t="s">
        <v>4</v>
      </c>
      <c r="D199" s="10" t="s">
        <v>43</v>
      </c>
      <c r="E199" s="10" t="s">
        <v>86</v>
      </c>
      <c r="F199" s="37">
        <v>3950</v>
      </c>
      <c r="G199" s="32"/>
      <c r="H199" s="37">
        <v>1576</v>
      </c>
      <c r="I199" s="32"/>
      <c r="J199" s="52">
        <f>SUM(H199/F199*100)</f>
        <v>39.89873417721519</v>
      </c>
      <c r="K199" s="32"/>
    </row>
    <row r="200" spans="1:11" ht="15.75">
      <c r="A200" s="20" t="s">
        <v>48</v>
      </c>
      <c r="B200" s="17" t="s">
        <v>21</v>
      </c>
      <c r="C200" s="17" t="s">
        <v>7</v>
      </c>
      <c r="D200" s="17"/>
      <c r="E200" s="17"/>
      <c r="F200" s="53">
        <f>SUM(F201+F205)</f>
        <v>20433.4</v>
      </c>
      <c r="G200" s="53">
        <f>SUM(G201+G205)</f>
        <v>19019.4</v>
      </c>
      <c r="H200" s="38">
        <f>SUM(H201+H205)</f>
        <v>9121</v>
      </c>
      <c r="I200" s="38">
        <f>SUM(I201+I205)</f>
        <v>8488</v>
      </c>
      <c r="J200" s="53">
        <f aca="true" t="shared" si="12" ref="J200:K213">SUM(H200/F200*100)</f>
        <v>44.63770101892</v>
      </c>
      <c r="K200" s="53">
        <f t="shared" si="12"/>
        <v>44.62811655467575</v>
      </c>
    </row>
    <row r="201" spans="1:11" ht="15">
      <c r="A201" s="6" t="s">
        <v>68</v>
      </c>
      <c r="B201" s="10" t="s">
        <v>21</v>
      </c>
      <c r="C201" s="10" t="s">
        <v>7</v>
      </c>
      <c r="D201" s="10" t="s">
        <v>67</v>
      </c>
      <c r="E201" s="10"/>
      <c r="F201" s="37">
        <f>SUM(F202:F204)</f>
        <v>1414</v>
      </c>
      <c r="G201" s="12"/>
      <c r="H201" s="37">
        <f>SUM(H202:H204)</f>
        <v>633</v>
      </c>
      <c r="I201" s="12"/>
      <c r="J201" s="52">
        <f t="shared" si="12"/>
        <v>44.76661951909477</v>
      </c>
      <c r="K201" s="12"/>
    </row>
    <row r="202" spans="1:11" ht="78">
      <c r="A202" s="8" t="s">
        <v>79</v>
      </c>
      <c r="B202" s="10" t="s">
        <v>21</v>
      </c>
      <c r="C202" s="10" t="s">
        <v>7</v>
      </c>
      <c r="D202" s="10" t="s">
        <v>67</v>
      </c>
      <c r="E202" s="10" t="s">
        <v>80</v>
      </c>
      <c r="F202" s="37">
        <v>1305</v>
      </c>
      <c r="G202" s="12"/>
      <c r="H202" s="37">
        <v>593</v>
      </c>
      <c r="I202" s="12"/>
      <c r="J202" s="52">
        <f t="shared" si="12"/>
        <v>45.440613026819925</v>
      </c>
      <c r="K202" s="12"/>
    </row>
    <row r="203" spans="1:11" ht="30.75">
      <c r="A203" s="8" t="s">
        <v>84</v>
      </c>
      <c r="B203" s="10" t="s">
        <v>21</v>
      </c>
      <c r="C203" s="10" t="s">
        <v>7</v>
      </c>
      <c r="D203" s="10" t="s">
        <v>67</v>
      </c>
      <c r="E203" s="10" t="s">
        <v>83</v>
      </c>
      <c r="F203" s="37">
        <v>105</v>
      </c>
      <c r="G203" s="12"/>
      <c r="H203" s="37">
        <v>39</v>
      </c>
      <c r="I203" s="12"/>
      <c r="J203" s="52">
        <f t="shared" si="12"/>
        <v>37.142857142857146</v>
      </c>
      <c r="K203" s="12"/>
    </row>
    <row r="204" spans="1:11" ht="15">
      <c r="A204" s="8" t="s">
        <v>88</v>
      </c>
      <c r="B204" s="10" t="s">
        <v>21</v>
      </c>
      <c r="C204" s="10" t="s">
        <v>7</v>
      </c>
      <c r="D204" s="10" t="s">
        <v>67</v>
      </c>
      <c r="E204" s="10" t="s">
        <v>89</v>
      </c>
      <c r="F204" s="37">
        <v>4</v>
      </c>
      <c r="G204" s="12"/>
      <c r="H204" s="37">
        <v>1</v>
      </c>
      <c r="I204" s="12"/>
      <c r="J204" s="52">
        <f t="shared" si="12"/>
        <v>25</v>
      </c>
      <c r="K204" s="12"/>
    </row>
    <row r="205" spans="1:11" ht="30.75">
      <c r="A205" s="8" t="s">
        <v>129</v>
      </c>
      <c r="B205" s="10" t="s">
        <v>21</v>
      </c>
      <c r="C205" s="10" t="s">
        <v>7</v>
      </c>
      <c r="D205" s="10" t="s">
        <v>130</v>
      </c>
      <c r="E205" s="10"/>
      <c r="F205" s="52">
        <f>F206+F207+F208</f>
        <v>19019.4</v>
      </c>
      <c r="G205" s="52">
        <f>G206+G207+G208</f>
        <v>19019.4</v>
      </c>
      <c r="H205" s="37">
        <f>H206+H207+H208</f>
        <v>8488</v>
      </c>
      <c r="I205" s="37">
        <f>I206+I207+I208</f>
        <v>8488</v>
      </c>
      <c r="J205" s="52">
        <f t="shared" si="12"/>
        <v>44.62811655467575</v>
      </c>
      <c r="K205" s="52">
        <f t="shared" si="12"/>
        <v>44.62811655467575</v>
      </c>
    </row>
    <row r="206" spans="1:11" ht="78">
      <c r="A206" s="8" t="s">
        <v>79</v>
      </c>
      <c r="B206" s="10" t="s">
        <v>21</v>
      </c>
      <c r="C206" s="10" t="s">
        <v>7</v>
      </c>
      <c r="D206" s="10" t="s">
        <v>130</v>
      </c>
      <c r="E206" s="10" t="s">
        <v>80</v>
      </c>
      <c r="F206" s="37">
        <v>1481</v>
      </c>
      <c r="G206" s="37">
        <v>1481</v>
      </c>
      <c r="H206" s="37">
        <v>671</v>
      </c>
      <c r="I206" s="37">
        <v>671</v>
      </c>
      <c r="J206" s="52">
        <f t="shared" si="12"/>
        <v>45.30722484807562</v>
      </c>
      <c r="K206" s="52">
        <f t="shared" si="12"/>
        <v>45.30722484807562</v>
      </c>
    </row>
    <row r="207" spans="1:11" ht="30.75">
      <c r="A207" s="8" t="s">
        <v>84</v>
      </c>
      <c r="B207" s="10" t="s">
        <v>21</v>
      </c>
      <c r="C207" s="10" t="s">
        <v>7</v>
      </c>
      <c r="D207" s="10" t="s">
        <v>130</v>
      </c>
      <c r="E207" s="10" t="s">
        <v>83</v>
      </c>
      <c r="F207" s="54">
        <v>437.4</v>
      </c>
      <c r="G207" s="54">
        <v>437.4</v>
      </c>
      <c r="H207" s="47">
        <v>152</v>
      </c>
      <c r="I207" s="47">
        <v>152</v>
      </c>
      <c r="J207" s="52">
        <f t="shared" si="12"/>
        <v>34.75080018289895</v>
      </c>
      <c r="K207" s="52">
        <f t="shared" si="12"/>
        <v>34.75080018289895</v>
      </c>
    </row>
    <row r="208" spans="1:11" ht="30.75">
      <c r="A208" s="6" t="s">
        <v>82</v>
      </c>
      <c r="B208" s="10" t="s">
        <v>21</v>
      </c>
      <c r="C208" s="10" t="s">
        <v>7</v>
      </c>
      <c r="D208" s="10" t="s">
        <v>130</v>
      </c>
      <c r="E208" s="10" t="s">
        <v>81</v>
      </c>
      <c r="F208" s="37">
        <v>17101</v>
      </c>
      <c r="G208" s="37">
        <v>17101</v>
      </c>
      <c r="H208" s="37">
        <v>7665</v>
      </c>
      <c r="I208" s="37">
        <v>7665</v>
      </c>
      <c r="J208" s="52">
        <f t="shared" si="12"/>
        <v>44.82194023741302</v>
      </c>
      <c r="K208" s="52">
        <f t="shared" si="12"/>
        <v>44.82194023741302</v>
      </c>
    </row>
    <row r="209" spans="1:11" ht="15.75">
      <c r="A209" s="20" t="s">
        <v>20</v>
      </c>
      <c r="B209" s="17" t="s">
        <v>21</v>
      </c>
      <c r="C209" s="17" t="s">
        <v>5</v>
      </c>
      <c r="D209" s="17"/>
      <c r="E209" s="17"/>
      <c r="F209" s="53">
        <f>SUM(F222+F216+F214+F210+F212+F218+F225+F220)</f>
        <v>27488.699999999997</v>
      </c>
      <c r="G209" s="53">
        <f>SUM(G222+G216+G214+G210+G212+G218+G225+G220)</f>
        <v>17102.7</v>
      </c>
      <c r="H209" s="53">
        <f>SUM(H222+H216+H214+H210+H212+H218+H225+H220)</f>
        <v>14519.7</v>
      </c>
      <c r="I209" s="53">
        <f>SUM(I222+I216+I214+I210+I212+I218+I225+I220)</f>
        <v>13256.8</v>
      </c>
      <c r="J209" s="53">
        <f t="shared" si="12"/>
        <v>52.820613561208795</v>
      </c>
      <c r="K209" s="53">
        <f t="shared" si="12"/>
        <v>77.51290731872744</v>
      </c>
    </row>
    <row r="210" spans="1:11" ht="30.75">
      <c r="A210" s="6" t="s">
        <v>115</v>
      </c>
      <c r="B210" s="10" t="s">
        <v>21</v>
      </c>
      <c r="C210" s="10" t="s">
        <v>5</v>
      </c>
      <c r="D210" s="10" t="s">
        <v>182</v>
      </c>
      <c r="E210" s="10"/>
      <c r="F210" s="52">
        <f>F211</f>
        <v>1605.3</v>
      </c>
      <c r="G210" s="52">
        <f>G211</f>
        <v>1605.3</v>
      </c>
      <c r="H210" s="37">
        <f>H211</f>
        <v>1038</v>
      </c>
      <c r="I210" s="37">
        <f>I211</f>
        <v>1038</v>
      </c>
      <c r="J210" s="52">
        <f t="shared" si="12"/>
        <v>64.66081106335264</v>
      </c>
      <c r="K210" s="52">
        <f t="shared" si="12"/>
        <v>64.66081106335264</v>
      </c>
    </row>
    <row r="211" spans="1:11" ht="15">
      <c r="A211" s="6" t="s">
        <v>87</v>
      </c>
      <c r="B211" s="10" t="s">
        <v>21</v>
      </c>
      <c r="C211" s="10" t="s">
        <v>5</v>
      </c>
      <c r="D211" s="10" t="s">
        <v>182</v>
      </c>
      <c r="E211" s="10" t="s">
        <v>86</v>
      </c>
      <c r="F211" s="52">
        <v>1605.3</v>
      </c>
      <c r="G211" s="52">
        <v>1605.3</v>
      </c>
      <c r="H211" s="37">
        <v>1038</v>
      </c>
      <c r="I211" s="37">
        <v>1038</v>
      </c>
      <c r="J211" s="52">
        <f t="shared" si="12"/>
        <v>64.66081106335264</v>
      </c>
      <c r="K211" s="52">
        <f t="shared" si="12"/>
        <v>64.66081106335264</v>
      </c>
    </row>
    <row r="212" spans="1:11" ht="15">
      <c r="A212" s="43" t="s">
        <v>13</v>
      </c>
      <c r="B212" s="40" t="s">
        <v>21</v>
      </c>
      <c r="C212" s="40" t="s">
        <v>5</v>
      </c>
      <c r="D212" s="40" t="s">
        <v>183</v>
      </c>
      <c r="E212" s="10"/>
      <c r="F212" s="52">
        <f>F213</f>
        <v>1875.7</v>
      </c>
      <c r="G212" s="52">
        <f>G213</f>
        <v>1873.8</v>
      </c>
      <c r="H212" s="52">
        <f>H213</f>
        <v>1875.7</v>
      </c>
      <c r="I212" s="52">
        <f>I213</f>
        <v>1873.8</v>
      </c>
      <c r="J212" s="52">
        <f t="shared" si="12"/>
        <v>100</v>
      </c>
      <c r="K212" s="52">
        <f t="shared" si="12"/>
        <v>100</v>
      </c>
    </row>
    <row r="213" spans="1:11" ht="15">
      <c r="A213" s="6" t="s">
        <v>87</v>
      </c>
      <c r="B213" s="40" t="s">
        <v>21</v>
      </c>
      <c r="C213" s="40" t="s">
        <v>5</v>
      </c>
      <c r="D213" s="40" t="s">
        <v>183</v>
      </c>
      <c r="E213" s="10" t="s">
        <v>86</v>
      </c>
      <c r="F213" s="52">
        <v>1875.7</v>
      </c>
      <c r="G213" s="63">
        <v>1873.8</v>
      </c>
      <c r="H213" s="52">
        <v>1875.7</v>
      </c>
      <c r="I213" s="52">
        <v>1873.8</v>
      </c>
      <c r="J213" s="52">
        <f t="shared" si="12"/>
        <v>100</v>
      </c>
      <c r="K213" s="52">
        <f t="shared" si="12"/>
        <v>100</v>
      </c>
    </row>
    <row r="214" spans="1:11" ht="15">
      <c r="A214" s="6" t="s">
        <v>131</v>
      </c>
      <c r="B214" s="10" t="s">
        <v>21</v>
      </c>
      <c r="C214" s="10" t="s">
        <v>5</v>
      </c>
      <c r="D214" s="10" t="s">
        <v>132</v>
      </c>
      <c r="E214" s="10"/>
      <c r="F214" s="37">
        <f>F215</f>
        <v>88</v>
      </c>
      <c r="G214" s="37"/>
      <c r="H214" s="37"/>
      <c r="I214" s="37"/>
      <c r="J214" s="52"/>
      <c r="K214" s="37"/>
    </row>
    <row r="215" spans="1:11" ht="15">
      <c r="A215" s="6" t="s">
        <v>87</v>
      </c>
      <c r="B215" s="10" t="s">
        <v>21</v>
      </c>
      <c r="C215" s="10" t="s">
        <v>5</v>
      </c>
      <c r="D215" s="10" t="s">
        <v>132</v>
      </c>
      <c r="E215" s="10" t="s">
        <v>86</v>
      </c>
      <c r="F215" s="37">
        <v>88</v>
      </c>
      <c r="G215" s="12"/>
      <c r="H215" s="37"/>
      <c r="I215" s="12"/>
      <c r="J215" s="52"/>
      <c r="K215" s="12"/>
    </row>
    <row r="216" spans="1:11" ht="93">
      <c r="A216" s="6" t="s">
        <v>149</v>
      </c>
      <c r="B216" s="10" t="s">
        <v>21</v>
      </c>
      <c r="C216" s="10" t="s">
        <v>5</v>
      </c>
      <c r="D216" s="10" t="s">
        <v>138</v>
      </c>
      <c r="E216" s="10"/>
      <c r="F216" s="37">
        <f>F217</f>
        <v>343</v>
      </c>
      <c r="G216" s="37">
        <f>G217</f>
        <v>343</v>
      </c>
      <c r="H216" s="37"/>
      <c r="I216" s="37"/>
      <c r="J216" s="52"/>
      <c r="K216" s="37"/>
    </row>
    <row r="217" spans="1:11" ht="30.75">
      <c r="A217" s="6" t="s">
        <v>82</v>
      </c>
      <c r="B217" s="10" t="s">
        <v>21</v>
      </c>
      <c r="C217" s="10" t="s">
        <v>5</v>
      </c>
      <c r="D217" s="10" t="s">
        <v>138</v>
      </c>
      <c r="E217" s="10" t="s">
        <v>81</v>
      </c>
      <c r="F217" s="37">
        <v>343</v>
      </c>
      <c r="G217" s="12">
        <v>343</v>
      </c>
      <c r="H217" s="37"/>
      <c r="I217" s="12"/>
      <c r="J217" s="52"/>
      <c r="K217" s="12"/>
    </row>
    <row r="218" spans="1:11" ht="46.5">
      <c r="A218" s="43" t="s">
        <v>184</v>
      </c>
      <c r="B218" s="40" t="s">
        <v>21</v>
      </c>
      <c r="C218" s="40" t="s">
        <v>5</v>
      </c>
      <c r="D218" s="40" t="s">
        <v>185</v>
      </c>
      <c r="E218" s="10"/>
      <c r="F218" s="52">
        <f>F219</f>
        <v>1039.1</v>
      </c>
      <c r="G218" s="37">
        <f>G219</f>
        <v>956</v>
      </c>
      <c r="H218" s="37">
        <f>H219</f>
        <v>352</v>
      </c>
      <c r="I218" s="37">
        <f>I219</f>
        <v>324</v>
      </c>
      <c r="J218" s="52">
        <f aca="true" t="shared" si="13" ref="J218:K226">SUM(H218/F218*100)</f>
        <v>33.875469156000385</v>
      </c>
      <c r="K218" s="52">
        <f t="shared" si="13"/>
        <v>33.89121338912134</v>
      </c>
    </row>
    <row r="219" spans="1:11" ht="15">
      <c r="A219" s="43" t="s">
        <v>186</v>
      </c>
      <c r="B219" s="40" t="s">
        <v>21</v>
      </c>
      <c r="C219" s="40" t="s">
        <v>5</v>
      </c>
      <c r="D219" s="40" t="s">
        <v>185</v>
      </c>
      <c r="E219" s="10" t="s">
        <v>86</v>
      </c>
      <c r="F219" s="52">
        <v>1039.1</v>
      </c>
      <c r="G219" s="12">
        <v>956</v>
      </c>
      <c r="H219" s="37">
        <v>352</v>
      </c>
      <c r="I219" s="12">
        <v>324</v>
      </c>
      <c r="J219" s="52">
        <f t="shared" si="13"/>
        <v>33.875469156000385</v>
      </c>
      <c r="K219" s="52">
        <f t="shared" si="13"/>
        <v>33.89121338912134</v>
      </c>
    </row>
    <row r="220" spans="1:11" ht="30.75">
      <c r="A220" s="6" t="s">
        <v>115</v>
      </c>
      <c r="B220" s="10" t="s">
        <v>21</v>
      </c>
      <c r="C220" s="10" t="s">
        <v>5</v>
      </c>
      <c r="D220" s="10" t="s">
        <v>187</v>
      </c>
      <c r="E220" s="10"/>
      <c r="F220" s="52">
        <f>F221</f>
        <v>6521.6</v>
      </c>
      <c r="G220" s="52">
        <f>G221</f>
        <v>6521.6</v>
      </c>
      <c r="H220" s="37">
        <f>H221</f>
        <v>4218</v>
      </c>
      <c r="I220" s="37">
        <f>I221</f>
        <v>4218</v>
      </c>
      <c r="J220" s="52">
        <f t="shared" si="13"/>
        <v>64.67737978410206</v>
      </c>
      <c r="K220" s="52">
        <f t="shared" si="13"/>
        <v>64.67737978410206</v>
      </c>
    </row>
    <row r="221" spans="1:11" ht="15">
      <c r="A221" s="6" t="s">
        <v>87</v>
      </c>
      <c r="B221" s="10" t="s">
        <v>21</v>
      </c>
      <c r="C221" s="10" t="s">
        <v>5</v>
      </c>
      <c r="D221" s="10" t="s">
        <v>187</v>
      </c>
      <c r="E221" s="10" t="s">
        <v>86</v>
      </c>
      <c r="F221" s="52">
        <v>6521.6</v>
      </c>
      <c r="G221" s="52">
        <v>6521.6</v>
      </c>
      <c r="H221" s="37">
        <v>4218</v>
      </c>
      <c r="I221" s="37">
        <v>4218</v>
      </c>
      <c r="J221" s="52">
        <f t="shared" si="13"/>
        <v>64.67737978410206</v>
      </c>
      <c r="K221" s="52">
        <f t="shared" si="13"/>
        <v>64.67737978410206</v>
      </c>
    </row>
    <row r="222" spans="1:11" ht="30.75">
      <c r="A222" s="6" t="s">
        <v>115</v>
      </c>
      <c r="B222" s="10" t="s">
        <v>21</v>
      </c>
      <c r="C222" s="10" t="s">
        <v>5</v>
      </c>
      <c r="D222" s="10" t="s">
        <v>54</v>
      </c>
      <c r="E222" s="10"/>
      <c r="F222" s="37">
        <f>SUM(F224+F223)</f>
        <v>10213</v>
      </c>
      <c r="G222" s="37"/>
      <c r="H222" s="37">
        <f>SUM(H224+H223)</f>
        <v>1233</v>
      </c>
      <c r="I222" s="32"/>
      <c r="J222" s="52">
        <f t="shared" si="13"/>
        <v>12.072848330559092</v>
      </c>
      <c r="K222" s="32"/>
    </row>
    <row r="223" spans="1:11" ht="30.75">
      <c r="A223" s="8" t="s">
        <v>84</v>
      </c>
      <c r="B223" s="10" t="s">
        <v>21</v>
      </c>
      <c r="C223" s="10" t="s">
        <v>5</v>
      </c>
      <c r="D223" s="10" t="s">
        <v>54</v>
      </c>
      <c r="E223" s="10" t="s">
        <v>83</v>
      </c>
      <c r="F223" s="37">
        <v>350</v>
      </c>
      <c r="G223" s="32"/>
      <c r="H223" s="37"/>
      <c r="I223" s="32"/>
      <c r="J223" s="52"/>
      <c r="K223" s="32"/>
    </row>
    <row r="224" spans="1:11" ht="15">
      <c r="A224" s="6" t="s">
        <v>87</v>
      </c>
      <c r="B224" s="10" t="s">
        <v>21</v>
      </c>
      <c r="C224" s="10" t="s">
        <v>5</v>
      </c>
      <c r="D224" s="10" t="s">
        <v>54</v>
      </c>
      <c r="E224" s="10" t="s">
        <v>86</v>
      </c>
      <c r="F224" s="37">
        <v>9863</v>
      </c>
      <c r="G224" s="32"/>
      <c r="H224" s="37">
        <v>1233</v>
      </c>
      <c r="I224" s="32"/>
      <c r="J224" s="52">
        <f t="shared" si="13"/>
        <v>12.501267362871339</v>
      </c>
      <c r="K224" s="32"/>
    </row>
    <row r="225" spans="1:11" ht="63" customHeight="1">
      <c r="A225" s="6" t="s">
        <v>188</v>
      </c>
      <c r="B225" s="10" t="s">
        <v>21</v>
      </c>
      <c r="C225" s="10" t="s">
        <v>5</v>
      </c>
      <c r="D225" s="10" t="s">
        <v>189</v>
      </c>
      <c r="E225" s="10"/>
      <c r="F225" s="37">
        <f>F226</f>
        <v>5803</v>
      </c>
      <c r="G225" s="37">
        <f>G226</f>
        <v>5803</v>
      </c>
      <c r="H225" s="37">
        <f>H226</f>
        <v>5803</v>
      </c>
      <c r="I225" s="37">
        <f>I226</f>
        <v>5803</v>
      </c>
      <c r="J225" s="52">
        <f t="shared" si="13"/>
        <v>100</v>
      </c>
      <c r="K225" s="52">
        <f t="shared" si="13"/>
        <v>100</v>
      </c>
    </row>
    <row r="226" spans="1:11" ht="15">
      <c r="A226" s="6" t="s">
        <v>87</v>
      </c>
      <c r="B226" s="10" t="s">
        <v>21</v>
      </c>
      <c r="C226" s="10" t="s">
        <v>5</v>
      </c>
      <c r="D226" s="10" t="s">
        <v>189</v>
      </c>
      <c r="E226" s="10" t="s">
        <v>86</v>
      </c>
      <c r="F226" s="37">
        <v>5803</v>
      </c>
      <c r="G226" s="61">
        <v>5803</v>
      </c>
      <c r="H226" s="37">
        <v>5803</v>
      </c>
      <c r="I226" s="62">
        <v>5803</v>
      </c>
      <c r="J226" s="52">
        <f t="shared" si="13"/>
        <v>100</v>
      </c>
      <c r="K226" s="52">
        <f t="shared" si="13"/>
        <v>100</v>
      </c>
    </row>
    <row r="227" spans="1:11" ht="15.75">
      <c r="A227" s="20" t="s">
        <v>133</v>
      </c>
      <c r="B227" s="17" t="s">
        <v>21</v>
      </c>
      <c r="C227" s="17" t="s">
        <v>8</v>
      </c>
      <c r="D227" s="17"/>
      <c r="E227" s="17"/>
      <c r="F227" s="38">
        <f>F228+F230</f>
        <v>13076</v>
      </c>
      <c r="G227" s="38">
        <f>G228+G230</f>
        <v>13076</v>
      </c>
      <c r="H227" s="38">
        <f>H228+H230</f>
        <v>5531</v>
      </c>
      <c r="I227" s="38">
        <f>I228+I230</f>
        <v>5531</v>
      </c>
      <c r="J227" s="53">
        <f aca="true" t="shared" si="14" ref="J227:K244">SUM(H227/F227*100)</f>
        <v>42.298868155399205</v>
      </c>
      <c r="K227" s="53">
        <f t="shared" si="14"/>
        <v>42.298868155399205</v>
      </c>
    </row>
    <row r="228" spans="1:11" ht="15">
      <c r="A228" s="6" t="s">
        <v>135</v>
      </c>
      <c r="B228" s="10" t="s">
        <v>21</v>
      </c>
      <c r="C228" s="10" t="s">
        <v>8</v>
      </c>
      <c r="D228" s="10" t="s">
        <v>136</v>
      </c>
      <c r="E228" s="10"/>
      <c r="F228" s="37">
        <f>F229</f>
        <v>12691</v>
      </c>
      <c r="G228" s="12">
        <f>G229</f>
        <v>12691</v>
      </c>
      <c r="H228" s="37">
        <f>H229</f>
        <v>5344</v>
      </c>
      <c r="I228" s="12">
        <f>I229</f>
        <v>5344</v>
      </c>
      <c r="J228" s="52">
        <f t="shared" si="14"/>
        <v>42.10858088409109</v>
      </c>
      <c r="K228" s="52">
        <f t="shared" si="14"/>
        <v>42.10858088409109</v>
      </c>
    </row>
    <row r="229" spans="1:11" ht="15">
      <c r="A229" s="6" t="s">
        <v>134</v>
      </c>
      <c r="B229" s="10" t="s">
        <v>21</v>
      </c>
      <c r="C229" s="10" t="s">
        <v>8</v>
      </c>
      <c r="D229" s="10" t="s">
        <v>136</v>
      </c>
      <c r="E229" s="10" t="s">
        <v>86</v>
      </c>
      <c r="F229" s="37">
        <v>12691</v>
      </c>
      <c r="G229" s="12">
        <v>12691</v>
      </c>
      <c r="H229" s="37">
        <v>5344</v>
      </c>
      <c r="I229" s="12">
        <v>5344</v>
      </c>
      <c r="J229" s="52">
        <f t="shared" si="14"/>
        <v>42.10858088409109</v>
      </c>
      <c r="K229" s="52">
        <f t="shared" si="14"/>
        <v>42.10858088409109</v>
      </c>
    </row>
    <row r="230" spans="1:11" ht="64.5" customHeight="1">
      <c r="A230" s="6" t="s">
        <v>190</v>
      </c>
      <c r="B230" s="10" t="s">
        <v>21</v>
      </c>
      <c r="C230" s="10" t="s">
        <v>8</v>
      </c>
      <c r="D230" s="10" t="s">
        <v>191</v>
      </c>
      <c r="E230" s="10"/>
      <c r="F230" s="37">
        <f>F231</f>
        <v>385</v>
      </c>
      <c r="G230" s="37">
        <f>G231</f>
        <v>385</v>
      </c>
      <c r="H230" s="37">
        <f>H231</f>
        <v>187</v>
      </c>
      <c r="I230" s="37">
        <f>I231</f>
        <v>187</v>
      </c>
      <c r="J230" s="52">
        <f t="shared" si="14"/>
        <v>48.57142857142857</v>
      </c>
      <c r="K230" s="52">
        <f t="shared" si="14"/>
        <v>48.57142857142857</v>
      </c>
    </row>
    <row r="231" spans="1:11" ht="15">
      <c r="A231" s="6" t="s">
        <v>134</v>
      </c>
      <c r="B231" s="10" t="s">
        <v>21</v>
      </c>
      <c r="C231" s="10" t="s">
        <v>8</v>
      </c>
      <c r="D231" s="10" t="s">
        <v>191</v>
      </c>
      <c r="E231" s="10" t="s">
        <v>86</v>
      </c>
      <c r="F231" s="37">
        <v>385</v>
      </c>
      <c r="G231" s="12">
        <v>385</v>
      </c>
      <c r="H231" s="37">
        <v>187</v>
      </c>
      <c r="I231" s="12">
        <v>187</v>
      </c>
      <c r="J231" s="52">
        <f t="shared" si="14"/>
        <v>48.57142857142857</v>
      </c>
      <c r="K231" s="52">
        <f t="shared" si="14"/>
        <v>48.57142857142857</v>
      </c>
    </row>
    <row r="232" spans="1:11" ht="15.75">
      <c r="A232" s="20" t="s">
        <v>137</v>
      </c>
      <c r="B232" s="17" t="s">
        <v>21</v>
      </c>
      <c r="C232" s="17" t="s">
        <v>9</v>
      </c>
      <c r="D232" s="17"/>
      <c r="E232" s="17"/>
      <c r="F232" s="38">
        <f>F233</f>
        <v>11840</v>
      </c>
      <c r="G232" s="38">
        <f>G233</f>
        <v>11840</v>
      </c>
      <c r="H232" s="38">
        <f>H233</f>
        <v>5876</v>
      </c>
      <c r="I232" s="38">
        <f>I233</f>
        <v>5876</v>
      </c>
      <c r="J232" s="53">
        <f t="shared" si="14"/>
        <v>49.62837837837838</v>
      </c>
      <c r="K232" s="53">
        <f t="shared" si="14"/>
        <v>49.62837837837838</v>
      </c>
    </row>
    <row r="233" spans="1:11" ht="30.75">
      <c r="A233" s="6" t="s">
        <v>129</v>
      </c>
      <c r="B233" s="10" t="s">
        <v>21</v>
      </c>
      <c r="C233" s="10" t="s">
        <v>9</v>
      </c>
      <c r="D233" s="10" t="s">
        <v>130</v>
      </c>
      <c r="E233" s="10"/>
      <c r="F233" s="37">
        <f>F234+F235+F236</f>
        <v>11840</v>
      </c>
      <c r="G233" s="37">
        <f>G234+G235+G236</f>
        <v>11840</v>
      </c>
      <c r="H233" s="37">
        <f>H234+H235+H236</f>
        <v>5876</v>
      </c>
      <c r="I233" s="37">
        <f>I234+I235+I236</f>
        <v>5876</v>
      </c>
      <c r="J233" s="52">
        <f t="shared" si="14"/>
        <v>49.62837837837838</v>
      </c>
      <c r="K233" s="52">
        <f t="shared" si="14"/>
        <v>49.62837837837838</v>
      </c>
    </row>
    <row r="234" spans="1:11" ht="78">
      <c r="A234" s="8" t="s">
        <v>79</v>
      </c>
      <c r="B234" s="10" t="s">
        <v>21</v>
      </c>
      <c r="C234" s="10" t="s">
        <v>9</v>
      </c>
      <c r="D234" s="10" t="s">
        <v>130</v>
      </c>
      <c r="E234" s="10" t="s">
        <v>80</v>
      </c>
      <c r="F234" s="37">
        <v>10577</v>
      </c>
      <c r="G234" s="37">
        <v>10577</v>
      </c>
      <c r="H234" s="37">
        <v>5372</v>
      </c>
      <c r="I234" s="37">
        <v>5372</v>
      </c>
      <c r="J234" s="52">
        <f t="shared" si="14"/>
        <v>50.7894488040087</v>
      </c>
      <c r="K234" s="52">
        <f t="shared" si="14"/>
        <v>50.7894488040087</v>
      </c>
    </row>
    <row r="235" spans="1:11" ht="30.75">
      <c r="A235" s="8" t="s">
        <v>84</v>
      </c>
      <c r="B235" s="10" t="s">
        <v>21</v>
      </c>
      <c r="C235" s="10" t="s">
        <v>9</v>
      </c>
      <c r="D235" s="10" t="s">
        <v>130</v>
      </c>
      <c r="E235" s="10" t="s">
        <v>83</v>
      </c>
      <c r="F235" s="37">
        <v>1253</v>
      </c>
      <c r="G235" s="12">
        <v>1253</v>
      </c>
      <c r="H235" s="37">
        <v>503</v>
      </c>
      <c r="I235" s="12">
        <v>503</v>
      </c>
      <c r="J235" s="52">
        <f t="shared" si="14"/>
        <v>40.14365522745411</v>
      </c>
      <c r="K235" s="52">
        <f t="shared" si="14"/>
        <v>40.14365522745411</v>
      </c>
    </row>
    <row r="236" spans="1:11" ht="15">
      <c r="A236" s="8" t="s">
        <v>88</v>
      </c>
      <c r="B236" s="10" t="s">
        <v>21</v>
      </c>
      <c r="C236" s="10" t="s">
        <v>9</v>
      </c>
      <c r="D236" s="10" t="s">
        <v>130</v>
      </c>
      <c r="E236" s="10" t="s">
        <v>89</v>
      </c>
      <c r="F236" s="37">
        <v>10</v>
      </c>
      <c r="G236" s="12">
        <v>10</v>
      </c>
      <c r="H236" s="37">
        <v>1</v>
      </c>
      <c r="I236" s="12">
        <v>1</v>
      </c>
      <c r="J236" s="52">
        <f t="shared" si="14"/>
        <v>10</v>
      </c>
      <c r="K236" s="52">
        <f t="shared" si="14"/>
        <v>10</v>
      </c>
    </row>
    <row r="237" spans="1:11" ht="15">
      <c r="A237" s="5" t="s">
        <v>116</v>
      </c>
      <c r="B237" s="13" t="s">
        <v>10</v>
      </c>
      <c r="C237" s="13" t="s">
        <v>100</v>
      </c>
      <c r="D237" s="13"/>
      <c r="E237" s="13"/>
      <c r="F237" s="46">
        <f>F238</f>
        <v>96760</v>
      </c>
      <c r="G237" s="46">
        <f>G238</f>
        <v>55032</v>
      </c>
      <c r="H237" s="46">
        <f>H238</f>
        <v>21905</v>
      </c>
      <c r="I237" s="46">
        <f>I238</f>
        <v>1642</v>
      </c>
      <c r="J237" s="55">
        <f t="shared" si="14"/>
        <v>22.638486978090118</v>
      </c>
      <c r="K237" s="55">
        <f t="shared" si="14"/>
        <v>2.98371856374473</v>
      </c>
    </row>
    <row r="238" spans="1:11" ht="15.75">
      <c r="A238" s="20" t="s">
        <v>46</v>
      </c>
      <c r="B238" s="17" t="s">
        <v>10</v>
      </c>
      <c r="C238" s="17" t="s">
        <v>7</v>
      </c>
      <c r="D238" s="17"/>
      <c r="E238" s="17"/>
      <c r="F238" s="38">
        <f>SUM(F243+F241+F239)</f>
        <v>96760</v>
      </c>
      <c r="G238" s="38">
        <f>SUM(G243+G241+G239)</f>
        <v>55032</v>
      </c>
      <c r="H238" s="38">
        <f>SUM(H243+H241+H239)</f>
        <v>21905</v>
      </c>
      <c r="I238" s="38">
        <f>SUM(I243+I241+I239)</f>
        <v>1642</v>
      </c>
      <c r="J238" s="53">
        <f t="shared" si="14"/>
        <v>22.638486978090118</v>
      </c>
      <c r="K238" s="53">
        <f t="shared" si="14"/>
        <v>2.98371856374473</v>
      </c>
    </row>
    <row r="239" spans="1:11" ht="30.75">
      <c r="A239" s="6" t="s">
        <v>98</v>
      </c>
      <c r="B239" s="10" t="s">
        <v>10</v>
      </c>
      <c r="C239" s="10" t="s">
        <v>7</v>
      </c>
      <c r="D239" s="10" t="s">
        <v>192</v>
      </c>
      <c r="E239" s="10"/>
      <c r="F239" s="37">
        <f>F240</f>
        <v>52164</v>
      </c>
      <c r="G239" s="37">
        <f>G240</f>
        <v>52164</v>
      </c>
      <c r="H239" s="38"/>
      <c r="I239" s="38"/>
      <c r="J239" s="53"/>
      <c r="K239" s="53"/>
    </row>
    <row r="240" spans="1:11" ht="31.5" customHeight="1">
      <c r="A240" s="6" t="s">
        <v>91</v>
      </c>
      <c r="B240" s="10" t="s">
        <v>10</v>
      </c>
      <c r="C240" s="10" t="s">
        <v>7</v>
      </c>
      <c r="D240" s="10" t="s">
        <v>192</v>
      </c>
      <c r="E240" s="10" t="s">
        <v>90</v>
      </c>
      <c r="F240" s="37">
        <v>52164</v>
      </c>
      <c r="G240" s="37">
        <v>52164</v>
      </c>
      <c r="H240" s="38"/>
      <c r="I240" s="38"/>
      <c r="J240" s="53"/>
      <c r="K240" s="53"/>
    </row>
    <row r="241" spans="1:11" ht="62.25">
      <c r="A241" s="6" t="s">
        <v>150</v>
      </c>
      <c r="B241" s="10" t="s">
        <v>10</v>
      </c>
      <c r="C241" s="10" t="s">
        <v>7</v>
      </c>
      <c r="D241" s="10" t="s">
        <v>138</v>
      </c>
      <c r="E241" s="10"/>
      <c r="F241" s="37">
        <f>F242</f>
        <v>2868</v>
      </c>
      <c r="G241" s="37">
        <f>G242</f>
        <v>2868</v>
      </c>
      <c r="H241" s="37">
        <f>H242</f>
        <v>1642</v>
      </c>
      <c r="I241" s="37">
        <f>I242</f>
        <v>1642</v>
      </c>
      <c r="J241" s="52">
        <f t="shared" si="14"/>
        <v>57.25244072524407</v>
      </c>
      <c r="K241" s="52">
        <f t="shared" si="14"/>
        <v>57.25244072524407</v>
      </c>
    </row>
    <row r="242" spans="1:11" ht="30.75">
      <c r="A242" s="6" t="s">
        <v>82</v>
      </c>
      <c r="B242" s="10" t="s">
        <v>10</v>
      </c>
      <c r="C242" s="10" t="s">
        <v>7</v>
      </c>
      <c r="D242" s="10" t="s">
        <v>138</v>
      </c>
      <c r="E242" s="10" t="s">
        <v>81</v>
      </c>
      <c r="F242" s="37">
        <v>2868</v>
      </c>
      <c r="G242" s="37">
        <v>2868</v>
      </c>
      <c r="H242" s="37">
        <v>1642</v>
      </c>
      <c r="I242" s="37">
        <v>1642</v>
      </c>
      <c r="J242" s="52">
        <f t="shared" si="14"/>
        <v>57.25244072524407</v>
      </c>
      <c r="K242" s="52">
        <f t="shared" si="14"/>
        <v>57.25244072524407</v>
      </c>
    </row>
    <row r="243" spans="1:11" ht="30.75">
      <c r="A243" s="6" t="s">
        <v>98</v>
      </c>
      <c r="B243" s="10" t="s">
        <v>10</v>
      </c>
      <c r="C243" s="10" t="s">
        <v>7</v>
      </c>
      <c r="D243" s="10" t="s">
        <v>69</v>
      </c>
      <c r="E243" s="10"/>
      <c r="F243" s="37">
        <f>F247+F244+F245+F246</f>
        <v>41728</v>
      </c>
      <c r="G243" s="37"/>
      <c r="H243" s="37">
        <f>H247+H244+H245+H246</f>
        <v>20263</v>
      </c>
      <c r="I243" s="32"/>
      <c r="J243" s="52">
        <f t="shared" si="14"/>
        <v>48.55972009202454</v>
      </c>
      <c r="K243" s="32"/>
    </row>
    <row r="244" spans="1:11" ht="78">
      <c r="A244" s="8" t="s">
        <v>79</v>
      </c>
      <c r="B244" s="10" t="s">
        <v>10</v>
      </c>
      <c r="C244" s="10" t="s">
        <v>7</v>
      </c>
      <c r="D244" s="10" t="s">
        <v>69</v>
      </c>
      <c r="E244" s="10" t="s">
        <v>80</v>
      </c>
      <c r="F244" s="52">
        <v>153.5</v>
      </c>
      <c r="G244" s="32"/>
      <c r="H244" s="37">
        <v>52</v>
      </c>
      <c r="I244" s="32"/>
      <c r="J244" s="52">
        <f t="shared" si="14"/>
        <v>33.876221498371336</v>
      </c>
      <c r="K244" s="32"/>
    </row>
    <row r="245" spans="1:11" ht="30.75">
      <c r="A245" s="8" t="s">
        <v>84</v>
      </c>
      <c r="B245" s="10" t="s">
        <v>10</v>
      </c>
      <c r="C245" s="10" t="s">
        <v>7</v>
      </c>
      <c r="D245" s="10" t="s">
        <v>69</v>
      </c>
      <c r="E245" s="10" t="s">
        <v>83</v>
      </c>
      <c r="F245" s="37">
        <v>6</v>
      </c>
      <c r="G245" s="32"/>
      <c r="H245" s="37">
        <v>5</v>
      </c>
      <c r="I245" s="32"/>
      <c r="J245" s="52">
        <f>SUM(H245/F245*100)</f>
        <v>83.33333333333334</v>
      </c>
      <c r="K245" s="32"/>
    </row>
    <row r="246" spans="1:11" ht="32.25" customHeight="1">
      <c r="A246" s="6" t="s">
        <v>91</v>
      </c>
      <c r="B246" s="10" t="s">
        <v>10</v>
      </c>
      <c r="C246" s="10" t="s">
        <v>7</v>
      </c>
      <c r="D246" s="10" t="s">
        <v>69</v>
      </c>
      <c r="E246" s="10" t="s">
        <v>90</v>
      </c>
      <c r="F246" s="37">
        <v>7391</v>
      </c>
      <c r="G246" s="32"/>
      <c r="H246" s="37">
        <v>9</v>
      </c>
      <c r="I246" s="32"/>
      <c r="J246" s="52">
        <f>SUM(H246/F246*100)</f>
        <v>0.12176971992964415</v>
      </c>
      <c r="K246" s="32"/>
    </row>
    <row r="247" spans="1:11" ht="30.75">
      <c r="A247" s="6" t="s">
        <v>82</v>
      </c>
      <c r="B247" s="10" t="s">
        <v>10</v>
      </c>
      <c r="C247" s="10" t="s">
        <v>7</v>
      </c>
      <c r="D247" s="10" t="s">
        <v>69</v>
      </c>
      <c r="E247" s="10" t="s">
        <v>81</v>
      </c>
      <c r="F247" s="52">
        <v>34177.5</v>
      </c>
      <c r="G247" s="32"/>
      <c r="H247" s="37">
        <v>20197</v>
      </c>
      <c r="I247" s="32"/>
      <c r="J247" s="52">
        <f>SUM(H247/F247*100)</f>
        <v>59.09443347231365</v>
      </c>
      <c r="K247" s="32"/>
    </row>
    <row r="248" spans="1:11" ht="15">
      <c r="A248" s="5" t="s">
        <v>117</v>
      </c>
      <c r="B248" s="13" t="s">
        <v>14</v>
      </c>
      <c r="C248" s="13" t="s">
        <v>100</v>
      </c>
      <c r="D248" s="13"/>
      <c r="E248" s="13"/>
      <c r="F248" s="46">
        <f>F249+F254</f>
        <v>6321</v>
      </c>
      <c r="G248" s="46">
        <f>G249+G254</f>
        <v>803</v>
      </c>
      <c r="H248" s="55">
        <f>H249+H254</f>
        <v>4088.2</v>
      </c>
      <c r="I248" s="55">
        <f>I249+I254</f>
        <v>764.2</v>
      </c>
      <c r="J248" s="55">
        <f>SUM(H248/F248*100)</f>
        <v>64.6764752412593</v>
      </c>
      <c r="K248" s="55">
        <f>SUM(I248/G248*100)</f>
        <v>95.1681195516812</v>
      </c>
    </row>
    <row r="249" spans="1:11" ht="15.75">
      <c r="A249" s="20" t="s">
        <v>28</v>
      </c>
      <c r="B249" s="17" t="s">
        <v>14</v>
      </c>
      <c r="C249" s="17" t="s">
        <v>4</v>
      </c>
      <c r="D249" s="17"/>
      <c r="E249" s="17"/>
      <c r="F249" s="38">
        <f>SUM(F250+F252)</f>
        <v>3051</v>
      </c>
      <c r="G249" s="38">
        <f>SUM(G250+G252)</f>
        <v>803</v>
      </c>
      <c r="H249" s="53">
        <f>SUM(H250+H252)</f>
        <v>1559.2</v>
      </c>
      <c r="I249" s="53">
        <f>SUM(I250+I252)</f>
        <v>764.2</v>
      </c>
      <c r="J249" s="53">
        <f>SUM(H249/F249*100)</f>
        <v>51.10455588331695</v>
      </c>
      <c r="K249" s="53">
        <f>SUM(I249/G249*100)</f>
        <v>95.1681195516812</v>
      </c>
    </row>
    <row r="250" spans="1:11" ht="78">
      <c r="A250" s="6" t="s">
        <v>147</v>
      </c>
      <c r="B250" s="10" t="s">
        <v>14</v>
      </c>
      <c r="C250" s="10" t="s">
        <v>4</v>
      </c>
      <c r="D250" s="10" t="s">
        <v>138</v>
      </c>
      <c r="E250" s="10"/>
      <c r="F250" s="37">
        <f>SUM(F251)</f>
        <v>803</v>
      </c>
      <c r="G250" s="37">
        <f>SUM(G251)</f>
        <v>803</v>
      </c>
      <c r="H250" s="52">
        <f>SUM(H251)</f>
        <v>764.2</v>
      </c>
      <c r="I250" s="52">
        <f>SUM(I251)</f>
        <v>764.2</v>
      </c>
      <c r="J250" s="52">
        <f aca="true" t="shared" si="15" ref="J250:K261">SUM(H250/F250*100)</f>
        <v>95.1681195516812</v>
      </c>
      <c r="K250" s="52">
        <f t="shared" si="15"/>
        <v>95.1681195516812</v>
      </c>
    </row>
    <row r="251" spans="1:11" ht="30.75">
      <c r="A251" s="6" t="s">
        <v>82</v>
      </c>
      <c r="B251" s="10" t="s">
        <v>14</v>
      </c>
      <c r="C251" s="10" t="s">
        <v>4</v>
      </c>
      <c r="D251" s="10" t="s">
        <v>138</v>
      </c>
      <c r="E251" s="10" t="s">
        <v>81</v>
      </c>
      <c r="F251" s="37">
        <v>803</v>
      </c>
      <c r="G251" s="37">
        <v>803</v>
      </c>
      <c r="H251" s="52">
        <v>764.2</v>
      </c>
      <c r="I251" s="52">
        <v>764.2</v>
      </c>
      <c r="J251" s="52">
        <f t="shared" si="15"/>
        <v>95.1681195516812</v>
      </c>
      <c r="K251" s="52">
        <f t="shared" si="15"/>
        <v>95.1681195516812</v>
      </c>
    </row>
    <row r="252" spans="1:11" ht="46.5">
      <c r="A252" s="6" t="s">
        <v>111</v>
      </c>
      <c r="B252" s="10" t="s">
        <v>14</v>
      </c>
      <c r="C252" s="10" t="s">
        <v>4</v>
      </c>
      <c r="D252" s="10" t="s">
        <v>63</v>
      </c>
      <c r="E252" s="10"/>
      <c r="F252" s="37">
        <f>F253</f>
        <v>2248</v>
      </c>
      <c r="G252" s="32"/>
      <c r="H252" s="37">
        <f>H253</f>
        <v>795</v>
      </c>
      <c r="I252" s="32"/>
      <c r="J252" s="52">
        <f t="shared" si="15"/>
        <v>35.36476868327402</v>
      </c>
      <c r="K252" s="32"/>
    </row>
    <row r="253" spans="1:11" ht="30.75">
      <c r="A253" s="6" t="s">
        <v>82</v>
      </c>
      <c r="B253" s="10" t="s">
        <v>14</v>
      </c>
      <c r="C253" s="10" t="s">
        <v>4</v>
      </c>
      <c r="D253" s="10" t="s">
        <v>63</v>
      </c>
      <c r="E253" s="10" t="s">
        <v>81</v>
      </c>
      <c r="F253" s="37">
        <v>2248</v>
      </c>
      <c r="G253" s="32"/>
      <c r="H253" s="37">
        <v>795</v>
      </c>
      <c r="I253" s="32"/>
      <c r="J253" s="52">
        <f t="shared" si="15"/>
        <v>35.36476868327402</v>
      </c>
      <c r="K253" s="32"/>
    </row>
    <row r="254" spans="1:11" ht="15.75">
      <c r="A254" s="20" t="s">
        <v>39</v>
      </c>
      <c r="B254" s="17" t="s">
        <v>14</v>
      </c>
      <c r="C254" s="17" t="s">
        <v>7</v>
      </c>
      <c r="D254" s="17"/>
      <c r="E254" s="17"/>
      <c r="F254" s="38">
        <f>SUM(F255)</f>
        <v>3270</v>
      </c>
      <c r="G254" s="32"/>
      <c r="H254" s="38">
        <f>SUM(H255)</f>
        <v>2529</v>
      </c>
      <c r="I254" s="32"/>
      <c r="J254" s="53">
        <f t="shared" si="15"/>
        <v>77.3394495412844</v>
      </c>
      <c r="K254" s="32"/>
    </row>
    <row r="255" spans="1:11" ht="46.5">
      <c r="A255" s="6" t="s">
        <v>111</v>
      </c>
      <c r="B255" s="10" t="s">
        <v>14</v>
      </c>
      <c r="C255" s="10" t="s">
        <v>7</v>
      </c>
      <c r="D255" s="10" t="s">
        <v>63</v>
      </c>
      <c r="E255" s="10"/>
      <c r="F255" s="37">
        <f>SUM(F256)</f>
        <v>3270</v>
      </c>
      <c r="G255" s="32"/>
      <c r="H255" s="37">
        <f>SUM(H256)</f>
        <v>2529</v>
      </c>
      <c r="I255" s="32"/>
      <c r="J255" s="52">
        <f t="shared" si="15"/>
        <v>77.3394495412844</v>
      </c>
      <c r="K255" s="32"/>
    </row>
    <row r="256" spans="1:11" ht="15">
      <c r="A256" s="8" t="s">
        <v>88</v>
      </c>
      <c r="B256" s="10" t="s">
        <v>14</v>
      </c>
      <c r="C256" s="10" t="s">
        <v>7</v>
      </c>
      <c r="D256" s="10" t="s">
        <v>63</v>
      </c>
      <c r="E256" s="10" t="s">
        <v>89</v>
      </c>
      <c r="F256" s="37">
        <v>3270</v>
      </c>
      <c r="G256" s="32"/>
      <c r="H256" s="37">
        <v>2529</v>
      </c>
      <c r="I256" s="32"/>
      <c r="J256" s="52">
        <f t="shared" si="15"/>
        <v>77.3394495412844</v>
      </c>
      <c r="K256" s="32"/>
    </row>
    <row r="257" spans="1:11" ht="30.75">
      <c r="A257" s="5" t="s">
        <v>118</v>
      </c>
      <c r="B257" s="13" t="s">
        <v>42</v>
      </c>
      <c r="C257" s="13" t="s">
        <v>100</v>
      </c>
      <c r="D257" s="13"/>
      <c r="E257" s="13"/>
      <c r="F257" s="46">
        <f>F258</f>
        <v>200</v>
      </c>
      <c r="G257" s="51"/>
      <c r="H257" s="55">
        <f>H258</f>
        <v>130.1</v>
      </c>
      <c r="I257" s="51"/>
      <c r="J257" s="55">
        <f t="shared" si="15"/>
        <v>65.05</v>
      </c>
      <c r="K257" s="51"/>
    </row>
    <row r="258" spans="1:11" ht="32.25">
      <c r="A258" s="20" t="s">
        <v>50</v>
      </c>
      <c r="B258" s="17" t="s">
        <v>42</v>
      </c>
      <c r="C258" s="17" t="s">
        <v>4</v>
      </c>
      <c r="D258" s="17"/>
      <c r="E258" s="17"/>
      <c r="F258" s="19">
        <f>SUM(F259)</f>
        <v>200</v>
      </c>
      <c r="G258" s="32"/>
      <c r="H258" s="19">
        <f>SUM(H259)</f>
        <v>130.1</v>
      </c>
      <c r="I258" s="32"/>
      <c r="J258" s="53">
        <f t="shared" si="15"/>
        <v>65.05</v>
      </c>
      <c r="K258" s="32"/>
    </row>
    <row r="259" spans="1:11" ht="15">
      <c r="A259" s="6" t="s">
        <v>11</v>
      </c>
      <c r="B259" s="10" t="s">
        <v>42</v>
      </c>
      <c r="C259" s="10" t="s">
        <v>4</v>
      </c>
      <c r="D259" s="10" t="s">
        <v>12</v>
      </c>
      <c r="E259" s="10"/>
      <c r="F259" s="12">
        <f>SUM(F260)</f>
        <v>200</v>
      </c>
      <c r="G259" s="32"/>
      <c r="H259" s="12">
        <f>SUM(H260)</f>
        <v>130.1</v>
      </c>
      <c r="I259" s="32"/>
      <c r="J259" s="52">
        <f t="shared" si="15"/>
        <v>65.05</v>
      </c>
      <c r="K259" s="32"/>
    </row>
    <row r="260" spans="1:11" ht="30.75">
      <c r="A260" s="6" t="s">
        <v>93</v>
      </c>
      <c r="B260" s="10" t="s">
        <v>42</v>
      </c>
      <c r="C260" s="10" t="s">
        <v>4</v>
      </c>
      <c r="D260" s="10" t="s">
        <v>12</v>
      </c>
      <c r="E260" s="10" t="s">
        <v>92</v>
      </c>
      <c r="F260" s="12">
        <v>200</v>
      </c>
      <c r="G260" s="32"/>
      <c r="H260" s="12">
        <v>130.1</v>
      </c>
      <c r="I260" s="32"/>
      <c r="J260" s="52">
        <f t="shared" si="15"/>
        <v>65.05</v>
      </c>
      <c r="K260" s="32"/>
    </row>
    <row r="261" spans="1:11" ht="15">
      <c r="A261" s="5" t="s">
        <v>29</v>
      </c>
      <c r="B261" s="13"/>
      <c r="C261" s="13"/>
      <c r="D261" s="13"/>
      <c r="E261" s="13"/>
      <c r="F261" s="55">
        <f>F15+F67+F79+F97+F146+F153+F182+F191+F196+F237+F248+F257</f>
        <v>765008.4</v>
      </c>
      <c r="G261" s="55">
        <f>G15+G67+G79+G97+G146+G153+G182+G191+G196+G237+G248+G257</f>
        <v>368609.19999999995</v>
      </c>
      <c r="H261" s="46">
        <f>H15+H67+H79+H97+H146+H153+H182+H191+H196+H237+H248+H257</f>
        <v>260120.00000000003</v>
      </c>
      <c r="I261" s="46">
        <f>I15+I67+I79+I97+I146+I153+I182+I191+I196+I237+I248+I257</f>
        <v>77919</v>
      </c>
      <c r="J261" s="55">
        <f t="shared" si="15"/>
        <v>34.00224102114435</v>
      </c>
      <c r="K261" s="55">
        <f>SUM(I261/G261*100)</f>
        <v>21.138647651767783</v>
      </c>
    </row>
    <row r="262" spans="1:6" ht="0.75" customHeight="1">
      <c r="A262" s="28"/>
      <c r="B262" s="23"/>
      <c r="C262" s="23"/>
      <c r="D262" s="23"/>
      <c r="E262" s="23"/>
      <c r="F262" s="22"/>
    </row>
    <row r="263" spans="1:6" ht="15" hidden="1">
      <c r="A263" s="66"/>
      <c r="B263" s="66"/>
      <c r="C263" s="66"/>
      <c r="D263" s="66"/>
      <c r="E263" s="66"/>
      <c r="F263" s="66"/>
    </row>
    <row r="264" spans="1:6" ht="15">
      <c r="A264" s="35" t="s">
        <v>195</v>
      </c>
      <c r="B264" s="35"/>
      <c r="C264" s="35"/>
      <c r="D264" s="35"/>
      <c r="E264" s="35"/>
      <c r="F264" s="35"/>
    </row>
    <row r="265" spans="1:11" ht="15">
      <c r="A265" s="3" t="s">
        <v>127</v>
      </c>
      <c r="B265" s="4"/>
      <c r="C265" s="4"/>
      <c r="D265" s="4"/>
      <c r="E265" s="65"/>
      <c r="F265" s="65"/>
      <c r="G265" s="65"/>
      <c r="I265" s="64" t="s">
        <v>196</v>
      </c>
      <c r="J265" s="64"/>
      <c r="K265" s="64"/>
    </row>
    <row r="266" spans="1:6" ht="12.75">
      <c r="A266" s="29"/>
      <c r="B266" s="4"/>
      <c r="C266" s="4"/>
      <c r="D266" s="4"/>
      <c r="E266" s="4"/>
      <c r="F266" s="4"/>
    </row>
    <row r="267" spans="1:6" ht="12.75">
      <c r="A267" s="29"/>
      <c r="B267" s="4"/>
      <c r="C267" s="4"/>
      <c r="D267" s="4"/>
      <c r="E267" s="4"/>
      <c r="F267" s="4"/>
    </row>
    <row r="268" spans="1:6" ht="12.75">
      <c r="A268" s="29"/>
      <c r="B268" s="4"/>
      <c r="C268" s="4"/>
      <c r="D268" s="4"/>
      <c r="E268" s="4"/>
      <c r="F268" s="4"/>
    </row>
    <row r="269" spans="1:6" ht="12.75">
      <c r="A269" s="29"/>
      <c r="B269" s="4"/>
      <c r="C269" s="4"/>
      <c r="D269" s="4"/>
      <c r="E269" s="4"/>
      <c r="F269" s="4"/>
    </row>
    <row r="270" spans="1:6" ht="12.75">
      <c r="A270" s="29"/>
      <c r="B270" s="4"/>
      <c r="C270" s="4"/>
      <c r="D270" s="4"/>
      <c r="E270" s="4"/>
      <c r="F270" s="4"/>
    </row>
    <row r="271" spans="1:6" ht="12.75">
      <c r="A271" s="29"/>
      <c r="B271" s="4"/>
      <c r="C271" s="4"/>
      <c r="D271" s="4"/>
      <c r="E271" s="4"/>
      <c r="F271" s="4"/>
    </row>
    <row r="272" spans="1:6" ht="12.75">
      <c r="A272" s="29"/>
      <c r="B272" s="4"/>
      <c r="C272" s="4"/>
      <c r="D272" s="4"/>
      <c r="E272" s="4"/>
      <c r="F272" s="4"/>
    </row>
    <row r="273" spans="1:6" ht="12.75">
      <c r="A273" s="29"/>
      <c r="B273" s="4"/>
      <c r="C273" s="4"/>
      <c r="D273" s="4"/>
      <c r="E273" s="4"/>
      <c r="F273" s="4"/>
    </row>
    <row r="274" spans="1:6" ht="12.75">
      <c r="A274" s="29"/>
      <c r="B274" s="4"/>
      <c r="C274" s="4"/>
      <c r="D274" s="4"/>
      <c r="E274" s="4"/>
      <c r="F274" s="4"/>
    </row>
    <row r="275" spans="1:6" ht="15">
      <c r="A275" s="25"/>
      <c r="B275" s="3"/>
      <c r="C275" s="3"/>
      <c r="D275" s="3"/>
      <c r="E275" s="3"/>
      <c r="F275" s="3"/>
    </row>
    <row r="276" spans="1:6" ht="15">
      <c r="A276" s="25"/>
      <c r="B276" s="3"/>
      <c r="C276" s="3"/>
      <c r="D276" s="3"/>
      <c r="E276" s="3"/>
      <c r="F276" s="3"/>
    </row>
    <row r="277" spans="1:6" ht="15">
      <c r="A277" s="25"/>
      <c r="B277" s="3"/>
      <c r="C277" s="3"/>
      <c r="D277" s="3"/>
      <c r="E277" s="3"/>
      <c r="F277" s="3"/>
    </row>
    <row r="278" spans="1:6" ht="15">
      <c r="A278" s="25"/>
      <c r="B278" s="3"/>
      <c r="C278" s="3"/>
      <c r="D278" s="3"/>
      <c r="E278" s="3"/>
      <c r="F278" s="3"/>
    </row>
    <row r="279" spans="1:6" ht="15">
      <c r="A279" s="25"/>
      <c r="B279" s="3"/>
      <c r="C279" s="3"/>
      <c r="D279" s="3"/>
      <c r="E279" s="3"/>
      <c r="F279" s="3"/>
    </row>
    <row r="280" spans="1:6" ht="15">
      <c r="A280" s="25"/>
      <c r="B280" s="3"/>
      <c r="C280" s="3"/>
      <c r="D280" s="3"/>
      <c r="E280" s="3"/>
      <c r="F280" s="3"/>
    </row>
    <row r="281" spans="1:6" ht="15">
      <c r="A281" s="25"/>
      <c r="B281" s="3"/>
      <c r="C281" s="3"/>
      <c r="D281" s="3"/>
      <c r="E281" s="3"/>
      <c r="F281" s="3"/>
    </row>
  </sheetData>
  <sheetProtection/>
  <mergeCells count="18">
    <mergeCell ref="G1:K1"/>
    <mergeCell ref="G3:K3"/>
    <mergeCell ref="G4:K4"/>
    <mergeCell ref="F12:G13"/>
    <mergeCell ref="G5:K5"/>
    <mergeCell ref="G6:K6"/>
    <mergeCell ref="A8:K10"/>
    <mergeCell ref="J11:K11"/>
    <mergeCell ref="H12:I13"/>
    <mergeCell ref="J12:K13"/>
    <mergeCell ref="I265:K265"/>
    <mergeCell ref="E265:G265"/>
    <mergeCell ref="A263:F263"/>
    <mergeCell ref="A12:A14"/>
    <mergeCell ref="B12:B14"/>
    <mergeCell ref="C12:C14"/>
    <mergeCell ref="D12:D14"/>
    <mergeCell ref="E12:E14"/>
  </mergeCells>
  <printOptions/>
  <pageMargins left="0.5118110236220472" right="0.5118110236220472" top="0.7874015748031497" bottom="0.3937007874015748" header="0.5118110236220472" footer="0.5118110236220472"/>
  <pageSetup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2014-08-06T08:02:56Z</cp:lastPrinted>
  <dcterms:created xsi:type="dcterms:W3CDTF">1996-10-08T23:32:33Z</dcterms:created>
  <dcterms:modified xsi:type="dcterms:W3CDTF">2014-08-15T13:08:39Z</dcterms:modified>
  <cp:category/>
  <cp:version/>
  <cp:contentType/>
  <cp:contentStatus/>
</cp:coreProperties>
</file>