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'Sheet1'!$13:$15</definedName>
  </definedNames>
  <calcPr fullCalcOnLoad="1"/>
</workbook>
</file>

<file path=xl/sharedStrings.xml><?xml version="1.0" encoding="utf-8"?>
<sst xmlns="http://schemas.openxmlformats.org/spreadsheetml/2006/main" count="1467" uniqueCount="221">
  <si>
    <t>Целевая статья</t>
  </si>
  <si>
    <t>Вид расхо дов</t>
  </si>
  <si>
    <t>Раздел</t>
  </si>
  <si>
    <t>Подраз  дел</t>
  </si>
  <si>
    <t>Наименование главного распорядителя средств городского бюджета, раздела, подраздела, целевой статьи, вида расходов</t>
  </si>
  <si>
    <t xml:space="preserve">Дума городского округа </t>
  </si>
  <si>
    <t>01</t>
  </si>
  <si>
    <t>03</t>
  </si>
  <si>
    <t>0020000</t>
  </si>
  <si>
    <t xml:space="preserve">Администрация городского округа </t>
  </si>
  <si>
    <t>02</t>
  </si>
  <si>
    <t>04</t>
  </si>
  <si>
    <t>Финансовое управление</t>
  </si>
  <si>
    <t>06</t>
  </si>
  <si>
    <t>11</t>
  </si>
  <si>
    <t>Процентные платежи по долговым обязательствам</t>
  </si>
  <si>
    <t>0650000</t>
  </si>
  <si>
    <t>Резервные фонды</t>
  </si>
  <si>
    <t>12</t>
  </si>
  <si>
    <t>0700000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</si>
  <si>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</si>
  <si>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</si>
  <si>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</si>
  <si>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</si>
  <si>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Социальное обеспечение населения</t>
  </si>
  <si>
    <t>10</t>
  </si>
  <si>
    <t>Управление капитального строительства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</si>
  <si>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</si>
  <si>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</si>
  <si>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</si>
  <si>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</si>
  <si>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</si>
  <si>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</si>
  <si>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</si>
  <si>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</si>
  <si>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3510000</t>
  </si>
  <si>
    <t>Транспорт</t>
  </si>
  <si>
    <t>Жилищное хозяйство</t>
  </si>
  <si>
    <t>Пенсионное обеспечение</t>
  </si>
  <si>
    <t>Другие вопросы в области охраны окружающей среды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</si>
  <si>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</si>
  <si>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</si>
  <si>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Поддержка коммунального хозяйства</t>
  </si>
  <si>
    <t xml:space="preserve">Комитет по управлению имуществом городского округа </t>
  </si>
  <si>
    <t>Периодическая печать и издательства</t>
  </si>
  <si>
    <t>Другие вопросы в области национальной экономики</t>
  </si>
  <si>
    <t>Код ГРБС</t>
  </si>
  <si>
    <t>13</t>
  </si>
  <si>
    <t>4910000</t>
  </si>
  <si>
    <t>Доплаты к пенсиям, дополнительное пенсионное обеспечение</t>
  </si>
  <si>
    <t>Другие общегосударственные вопросы</t>
  </si>
  <si>
    <t>Массовый спорт</t>
  </si>
  <si>
    <t>Всего</t>
  </si>
  <si>
    <t>Социальное обслуживание населения</t>
  </si>
  <si>
    <t>Другие вопросы в области здравоохранения</t>
  </si>
  <si>
    <t>0920000</t>
  </si>
  <si>
    <t>Реализация государственных функций, связанных с общегосударственным управлением</t>
  </si>
  <si>
    <t>7950100</t>
  </si>
  <si>
    <t>7950400</t>
  </si>
  <si>
    <t>7951300</t>
  </si>
  <si>
    <t>7952400</t>
  </si>
  <si>
    <t>Защита населения и территории от чрезвычайных ситуаций природного и техногенного характера, гражданская оборона</t>
  </si>
  <si>
    <t>7950500</t>
  </si>
  <si>
    <t>7950600</t>
  </si>
  <si>
    <t>7951100</t>
  </si>
  <si>
    <t>7952300</t>
  </si>
  <si>
    <t>7952600</t>
  </si>
  <si>
    <t>7952700</t>
  </si>
  <si>
    <t>7950800</t>
  </si>
  <si>
    <t>7951000</t>
  </si>
  <si>
    <t>7951500</t>
  </si>
  <si>
    <t>5080000</t>
  </si>
  <si>
    <t xml:space="preserve">Учреждения социального обслуживания населения </t>
  </si>
  <si>
    <t>7950700</t>
  </si>
  <si>
    <t>в т.ч. за счет безвозмездных поступле-ний</t>
  </si>
  <si>
    <t>Дорожное хозяйство (дорожные фонды)</t>
  </si>
  <si>
    <t xml:space="preserve">Управление по социальной политике Администрации городского округа </t>
  </si>
  <si>
    <t>7953100</t>
  </si>
  <si>
    <t>7953300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</si>
  <si>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</si>
  <si>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</si>
  <si>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14</t>
  </si>
  <si>
    <t>7953500</t>
  </si>
  <si>
    <t>7953600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</si>
  <si>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</si>
  <si>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</si>
  <si>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</si>
  <si>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</si>
  <si>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</si>
  <si>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 xml:space="preserve">Закупка товаров, работ и услуг для государственных (муниципальных) нужд </t>
  </si>
  <si>
    <t>7953800</t>
  </si>
  <si>
    <t>300</t>
  </si>
  <si>
    <t>Социальное обеспечение и иные выплаты  населению</t>
  </si>
  <si>
    <t>Иные бюджетные ассигнования</t>
  </si>
  <si>
    <t>800</t>
  </si>
  <si>
    <t>400</t>
  </si>
  <si>
    <t>700</t>
  </si>
  <si>
    <t>Обслуживание государственного (муниципального) долга</t>
  </si>
  <si>
    <t>Сельское хозяйство и рыболовство</t>
  </si>
  <si>
    <t>Государственная поддержка сельского хозяйства</t>
  </si>
  <si>
    <t>2600000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</si>
  <si>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</si>
  <si>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Муниципальная  программа  "Отрадный - Спортград" на 2012-2015 годы</t>
  </si>
  <si>
    <t>Муниципальная 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</si>
  <si>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Муниципальная программа "Сохранение и развитие культуры и искусства городского округа Отрадный Самарской области" на 2011-2018 годы</t>
  </si>
  <si>
    <t>Муниципальная  Экологическая программа на 2012-2014 годы</t>
  </si>
  <si>
    <t>Муниципальная  программа "Благоустройство  территории городского округа Отрадный Самарской области на 2011-2015 гг."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</si>
  <si>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</si>
  <si>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Муниципальная  программа "Сохранение и развитие культуры и искусства городского округа Отрадный Самарской области" на 2011-2018 годы</t>
  </si>
  <si>
    <t>Муниципальная  программа "Развитие образования в городском округе Отрадный Самарской области на 2012-2015 гг."</t>
  </si>
  <si>
    <t>Муниципальная программа "Молодежь Отрадного" на 2012-2015 годы</t>
  </si>
  <si>
    <t>Муниципальная  программа "Организация отдыха, оздоровления и занятости детей и подростков на территории городского округа Отрадный на 2013-2015 гг."</t>
  </si>
  <si>
    <t>Муниципальная Программа "Медицинские кадры городского округа Отрадный на 2012-2016 г.г."</t>
  </si>
  <si>
    <t>Осуществление отдельных государственных полномочий за счет субвенций из областного бюджета</t>
  </si>
  <si>
    <t>5210000</t>
  </si>
  <si>
    <t>Охрана семьи и детства</t>
  </si>
  <si>
    <t>Иные безвозмездные и безвозвратные перечисления</t>
  </si>
  <si>
    <t>5200000</t>
  </si>
  <si>
    <t>Социальное обеспечение и иные выплаты населению</t>
  </si>
  <si>
    <t>Социальная помощь</t>
  </si>
  <si>
    <t>5050000</t>
  </si>
  <si>
    <t>Другие вопросы в области социальной политики</t>
  </si>
  <si>
    <t>6090404</t>
  </si>
  <si>
    <t>Расходы по вопросам местного значения, с учетом выполнения показателей социально-экономического развития. 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</si>
  <si>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Дошкольное образование</t>
  </si>
  <si>
    <t>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</si>
  <si>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7953400</t>
  </si>
  <si>
    <t>Государственная программа Самаркой области "Охрана окружающей среды Самарской области на 2014-2020 годы"  Осуществление отдельных государственных полномочий за счет субвенций из областного бюджета</t>
  </si>
  <si>
    <t>6180000</t>
  </si>
  <si>
    <t>Государственная программа Самарской области "Развитие жилищного строительства в Самарской области" до 2020 года. Осуществление отдельных государственных полномочий за счет субвенций из областного бюджета.</t>
  </si>
  <si>
    <t>6330701</t>
  </si>
  <si>
    <t>6140100</t>
  </si>
  <si>
    <t>Муниципальная  программа "Поддержка и  развитие малого и среднего предпринимательства на территории городского округа Отрадный Самарской области" на 2009-2015 годы</t>
  </si>
  <si>
    <t>8155064</t>
  </si>
  <si>
    <t>6330300</t>
  </si>
  <si>
    <t>8055020</t>
  </si>
  <si>
    <t>8055134</t>
  </si>
  <si>
    <t>Муниципальная  программа "Молодой семье - доступное жилье" на 2012-2015 годы</t>
  </si>
  <si>
    <t>0928000</t>
  </si>
  <si>
    <t>6220000</t>
  </si>
  <si>
    <t>7951600</t>
  </si>
  <si>
    <t>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</si>
  <si>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7951900</t>
  </si>
  <si>
    <t>6310003</t>
  </si>
  <si>
    <t>8055162</t>
  </si>
  <si>
    <t>6240200</t>
  </si>
  <si>
    <t>8025059</t>
  </si>
  <si>
    <t>6240000</t>
  </si>
  <si>
    <t>6040506</t>
  </si>
  <si>
    <t>Государственная программа Самарской области "Государственная поддержка собственников жилья" на 2014-2016 годы</t>
  </si>
  <si>
    <t>6300500</t>
  </si>
  <si>
    <t>6070303</t>
  </si>
  <si>
    <t>79507</t>
  </si>
  <si>
    <t>5207600</t>
  </si>
  <si>
    <t>6330200</t>
  </si>
  <si>
    <t>6339603</t>
  </si>
  <si>
    <t>8035082</t>
  </si>
  <si>
    <t>8779503</t>
  </si>
  <si>
    <t>6210000</t>
  </si>
  <si>
    <t>6190300</t>
  </si>
  <si>
    <t>6060000</t>
  </si>
  <si>
    <t>7953200</t>
  </si>
  <si>
    <t xml:space="preserve">Государственная программа РФ "Социальная поддержка граждан". Субвенции на выплату единовременного пособия при всех формах устройства детей, лишенных родительского попечения, в семью
</t>
  </si>
  <si>
    <t>8035260</t>
  </si>
  <si>
    <t>6420204</t>
  </si>
  <si>
    <t>в т.ч. за счет безвозмезд-ных поступле-ний</t>
  </si>
  <si>
    <t>Распределение бюджетных ассигнований по  ведомственной структуре расходов бюджета городского округа                                                    Отрадный на 2014 год</t>
  </si>
  <si>
    <t>Муниципальная  программа "Управле-ние муниципальной собственностью городского округа Отрадный Самарской области на 2013-2015 г.г."</t>
  </si>
  <si>
    <t>Муниципальная  программа "Модер-низация и развитие автомобильных дорог общего пользования местного значения в городском округе Отрадный Самарской области на 2009-2015 годы"</t>
  </si>
  <si>
    <t>Муниципальная  программа "Благоус-тройство  территории городского округа Отрадный Самарской области на 2011-2015 годы"</t>
  </si>
  <si>
    <t>Обеспечение деятельности финансо-вых, налоговых и таможенных органов и органов финансового (финансово-бюджетного) надзора</t>
  </si>
  <si>
    <t>тыс. руб.</t>
  </si>
  <si>
    <t>Утверждено на 2014 год</t>
  </si>
  <si>
    <t>Исполнено за 2014 год</t>
  </si>
  <si>
    <t>Процент исполнения</t>
  </si>
  <si>
    <t>в т.ч. за счет безвозмезд-ных поступ-лений</t>
  </si>
  <si>
    <t>Функционирование законодательных (представительных) органов госу-дарственной власти и представи-тельных органов муниципальных образований</t>
  </si>
  <si>
    <t>Муниципальная  программа "Поддержка социально ориентированных некоммер-ческих организаций, благотворительной деятельности, добровольчества в городском округе Отрадный Самарской области на 2013-2015 годы"</t>
  </si>
  <si>
    <t>Государственная программа РФ "Обеспечение доступным и комфортным жильем и коммунальными услугами граждан РФ". Субвенции на осуществ-ление полномочий по обеспечению жильем отдельных категорий граждан</t>
  </si>
  <si>
    <t>Капитальные вложения в объекты недвижимого имущества государствен-ной (муниципальной) собственности</t>
  </si>
  <si>
    <t>Муниципальная  программа "Модерни-зация и развитие автомобильных дорог общего пользования местного значения в городском округе Отрадный Самарской области на 2009-2015 годы"</t>
  </si>
  <si>
    <t>Муниципальная  программа "Комплекс-ное развитие систем  коммунальной инфраструктуры в городском округе Отрадный Самарской области" на 2009-2015 гг.</t>
  </si>
  <si>
    <t>Муниципальная  программа "Благоуст-ройство  территории городского округа Отрадный Самарской области на 2011-2015 годы"</t>
  </si>
  <si>
    <t>Муниципальная  программа "Развитие образования в городском округе Отрад-ный Самарской области на 2012-2015 г."</t>
  </si>
  <si>
    <t>Управление  жилищно-коммуналь-ного хозяйства и обслуживания населения</t>
  </si>
  <si>
    <t>Обслуживание внутреннего государст-венного и муниципального долга</t>
  </si>
  <si>
    <t>Муниципальная программа "Формиро-вание доступной среды жизнедеятель-ности для инвалидов и других маломо-бильных групп населения в городском округе Отрадный" на 2012-2015 годы</t>
  </si>
  <si>
    <t>Руководитель финансового управления                                                                                                   Н.В.Долгова</t>
  </si>
  <si>
    <t>Муниципальная  программа "Управление муниципальной собственностью городского округа Отрадный Самарской области на 2013-2015 г.г."</t>
  </si>
  <si>
    <t>Муниципальная  программа "Профилак-тика терроризма и экстремизма, а также минимизация и (или) ликвидация пос-ледствий проявлений терроризма и экстремизма на территории городского округа Отрадный на период 2012-2015 годы"</t>
  </si>
  <si>
    <t>Расходы по вопросам местного значения, с учетом выполнения показателей социально-экономического развития. Муниципальная  программа "Модерни-зация и развитие автомобильных дорог общего пользования местного значения в городском округе Отрадный Самарской области на 2009-2015 годы"</t>
  </si>
  <si>
    <t>Расходы по вопросам местного значения, с учетом выполнения показателей социально-экономического развития. Муниципальная  программа "Комплекс-ное развитие систем  коммунальной инфраструктуры в городском округе Отрадный Самарской области"на 2009-2015 гг.</t>
  </si>
  <si>
    <t>Расходы по вопросам местного значения, с учетом выполнения показателей социально-экономического развития. Муниципальная  программа "Обеспече-ние безопасности дорожного движения на территории городского округа Отрадный Самарской области до 2015 года"</t>
  </si>
  <si>
    <t>Муниципальная  программа "Обеспече-ние безопасности дорожного движения на территории городского округа Отрадный Самарской области до 2015 года"</t>
  </si>
  <si>
    <t>Расходы по вопросам местного значения, с учетом выполнения показателей социально-экономического развития. Муниципальная  программа "Управление муниципальной собственностью городского округа Отрадный Самарской области на 2013-2015 г.г."</t>
  </si>
  <si>
    <t>Расходы по вопросам местного значения, с учетом выполнения показателей социально-экономического развития. Муниципальная  программа "Обеспече-ние первичных мер пожарной безопас-ности на территории городского округа Отрадный Самарской области на период 2013-2015 годы"</t>
  </si>
  <si>
    <t>Расходы по вопросам местного значения, с учетом выполнения показателей социально-экономического развития</t>
  </si>
  <si>
    <t>Расходы по вопросам местного значения, с учетом выполнения показа-телей социально-экономического развития. Муниципальная  Экологическая программа на 2012-2014 годы</t>
  </si>
  <si>
    <t>Расходы по вопросам местного значения, с учетом выполнения показателей социально-экономического развития. Муниципальная  программа "Благоуст-ройство  территории городского округа Отрадный Самарской области на 2011-2015 гг."</t>
  </si>
  <si>
    <t>Муниципальная  программа "Благоуст-ройство  территории городского округа Отрадный Самарской области на 2011-2015 гг."</t>
  </si>
  <si>
    <t>Муниципальная программа приватизации муниципального имущества городского округа Отрадный Самарской области на 2014 год</t>
  </si>
  <si>
    <t>Муниципальная  программа "Профилак-тика терроризма и экстремизма, а также минимизация и (или) ликвидация последствий проявлений терроризма и экстремизма на территории городского округа Отрадный на период 2012-2015 годы"</t>
  </si>
  <si>
    <t>Муниципальная программа "Управление муниципальной собственностью городского округа Отрадный Самарской области на 2013-2015 г.г."</t>
  </si>
  <si>
    <t>Муниципальная  программа  "Развитие жилищного строительства на территории городского округа Отрадный Самарской области" на 2011-2015 годы.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</si>
  <si>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Расходы по вопросам местного значения, с учетом выполнения показателей социально-экономического развития. Муниципальная  адресная программа "Переселение граждан из аварийного жилищного фонда с учетом необход-мости развития малоэтажного жилищ-ного строительства на территории городского округа Отрадный Самарской области" на 2010-2017 годы  </t>
  </si>
  <si>
    <t>Муниципальная  адресная программа "Переселение граждан из аварийного жилищного фонда с учетом необходи-мости развития малоэтажного жилищ-ного строительства на территории городского округа Отрадный Самарской области" на 2010-2017 годы (обеспечение мероприятий по переселению граждан из аварийного жилищного фонда за счет средств бюджетов)</t>
  </si>
  <si>
    <t>Муниципальная  адресная программа "Переселение граждан из аварийного жилищного фонда с учетом необходи-мости развития малоэтажного жилищ-ного строительства на территории городского округа Отрадный Самарской области" на 2010-2017 годы  (обеспечение мероприятий по переселению граждан из аварийного жилищного фонда за счет средств Фонда содействия реформирова- нию жилищно-коммунального хозяйств)</t>
  </si>
  <si>
    <t>Расходы по вопросам местного значения, с учетом выполнения показателей социально-экономического развития. Муниципальная  программа "Сохранение и развитие культуры и искусства городского округа Отрадный Самарской области" на 2011-2018 годы</t>
  </si>
  <si>
    <t>Расходы по вопросам местного значения, с учетом выполнения показателей социально-экономического развития. Муниципальная  программа "Развитие образования в городском округе Отрад-ный Самарской области на 2012-2015 г."</t>
  </si>
  <si>
    <t>Расходы по вопросам местного значения, с учетом выполнения показателей социально-экономического развития. Муниципальная  программа "Организа-ция отдыха, оздоровления и занятости детей и подростков на территории городс- кого округа Отрадный на 2013-2015 гг."</t>
  </si>
  <si>
    <t>Муниципальная  программа "Организа-ция отдыха, оздоровления и занятости детей и подростков на территории городс-кого округа Отрадный на 2013-2015 гг."</t>
  </si>
  <si>
    <t>Муниципальная  программа "Организа-ция отдыха, оздоровления и занятости детей и подростков на территории городс- кого округа Отрадный на 2013-2015 гг."</t>
  </si>
  <si>
    <t>Расходы по вопросам местного значения, с учетом выполнения показателей социально-экономического развития. Муниципальная  программа "Формиро-вание доступной среды жизнедеятель-ности для инвалидов и других маломо-бильных групп населения в городском округе Отрадный" на 2012-2015 годы</t>
  </si>
  <si>
    <t>Расходы по вопросам местного значения, с учетом выполнения показателей социально-экономического развития. Муниципальная  программа  "Отрадный - Спортград" на 2012-2015 годы</t>
  </si>
  <si>
    <t xml:space="preserve">Администрации городского округа </t>
  </si>
  <si>
    <t xml:space="preserve">                                                                                                                        к постановлению </t>
  </si>
  <si>
    <t xml:space="preserve">                                                                                                                       ПРИЛОЖЕНИЕ 3</t>
  </si>
  <si>
    <t xml:space="preserve"> </t>
  </si>
  <si>
    <t>к постановлению</t>
  </si>
  <si>
    <t xml:space="preserve"> Отрадный Самарской области</t>
  </si>
  <si>
    <r>
      <t xml:space="preserve">            от __</t>
    </r>
    <r>
      <rPr>
        <u val="single"/>
        <sz val="12"/>
        <rFont val="Times New Roman"/>
        <family val="1"/>
      </rPr>
      <t>11.03.2015_</t>
    </r>
    <r>
      <rPr>
        <sz val="12"/>
        <rFont val="Times New Roman"/>
        <family val="1"/>
      </rPr>
      <t>____ № __</t>
    </r>
    <r>
      <rPr>
        <u val="single"/>
        <sz val="12"/>
        <rFont val="Times New Roman"/>
        <family val="1"/>
      </rPr>
      <t>337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</si>
</sst>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0.00000"/>
    <numFmt numFmtId="169" formatCode="0.000000"/>
    <numFmt numFmtId="170" formatCode="0.0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65" fontId="2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/>
    </xf>
    <xf numFmtId="165" fontId="2" fillId="33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 vertical="top" wrapText="1"/>
    </xf>
    <xf numFmtId="165" fontId="6" fillId="33" borderId="10" xfId="0" applyNumberFormat="1" applyFont="1" applyFill="1" applyBorder="1" applyAlignment="1">
      <alignment horizontal="center" vertical="top"/>
    </xf>
    <xf numFmtId="3" fontId="10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5" fillId="0" borderId="10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3"/>
  <sheetViews>
    <sheetView tabSelected="1" zoomScalePageLayoutView="0" workbookViewId="0" topLeftCell="A1">
      <selection activeCell="E13" sqref="E13:E15"/>
    </sheetView>
  </sheetViews>
  <sheetFormatPr defaultColWidth="9.140625" defaultRowHeight="12.75"/>
  <cols>
    <col min="1" max="1" width="6.140625" style="34" customWidth="1"/>
    <col min="2" max="2" width="40.421875" style="31" customWidth="1"/>
    <col min="3" max="3" width="6.421875" style="34" customWidth="1"/>
    <col min="4" max="4" width="6.57421875" style="34" customWidth="1"/>
    <col min="5" max="5" width="9.140625" style="34" customWidth="1"/>
    <col min="6" max="6" width="6.8515625" style="34" customWidth="1"/>
    <col min="7" max="8" width="11.7109375" style="34" customWidth="1"/>
    <col min="9" max="9" width="11.57421875" style="34" customWidth="1"/>
    <col min="10" max="10" width="11.7109375" style="34" customWidth="1"/>
    <col min="11" max="11" width="8.57421875" style="34" customWidth="1"/>
    <col min="12" max="12" width="10.00390625" style="34" customWidth="1"/>
    <col min="13" max="16384" width="9.140625" style="34" customWidth="1"/>
  </cols>
  <sheetData>
    <row r="1" spans="1:12" ht="15.75">
      <c r="A1" s="3"/>
      <c r="B1" s="26"/>
      <c r="C1" s="63" t="s">
        <v>216</v>
      </c>
      <c r="D1" s="63"/>
      <c r="E1" s="63"/>
      <c r="F1" s="63"/>
      <c r="G1" s="63"/>
      <c r="H1" s="63"/>
      <c r="I1" s="63"/>
      <c r="J1" s="63"/>
      <c r="K1" s="63"/>
      <c r="L1" s="63"/>
    </row>
    <row r="2" spans="1:12" ht="15.75">
      <c r="A2" s="3"/>
      <c r="B2" s="26"/>
      <c r="C2" s="56"/>
      <c r="D2" s="56"/>
      <c r="E2" s="56"/>
      <c r="F2" s="56"/>
      <c r="G2" s="56"/>
      <c r="H2" s="57"/>
      <c r="I2" s="57"/>
      <c r="J2" s="57"/>
      <c r="K2" s="57"/>
      <c r="L2" s="57"/>
    </row>
    <row r="3" spans="1:12" ht="15.75">
      <c r="A3" s="3"/>
      <c r="B3" s="26"/>
      <c r="C3" s="62" t="s">
        <v>215</v>
      </c>
      <c r="D3" s="62"/>
      <c r="E3" s="62"/>
      <c r="F3" s="62"/>
      <c r="G3" s="62"/>
      <c r="H3" s="62"/>
      <c r="I3" s="75" t="s">
        <v>218</v>
      </c>
      <c r="J3" s="75"/>
      <c r="K3" s="75"/>
      <c r="L3" s="75"/>
    </row>
    <row r="4" spans="1:13" ht="15.75">
      <c r="A4" s="3"/>
      <c r="B4" s="26"/>
      <c r="C4" s="62" t="s">
        <v>217</v>
      </c>
      <c r="D4" s="62"/>
      <c r="E4" s="62"/>
      <c r="F4" s="62"/>
      <c r="G4" s="62"/>
      <c r="H4" s="62"/>
      <c r="I4" s="75" t="s">
        <v>214</v>
      </c>
      <c r="J4" s="75"/>
      <c r="K4" s="75"/>
      <c r="L4" s="75"/>
      <c r="M4" s="62"/>
    </row>
    <row r="5" spans="1:12" ht="15.75">
      <c r="A5" s="3"/>
      <c r="B5" s="26"/>
      <c r="C5" s="56"/>
      <c r="D5" s="56"/>
      <c r="E5" s="56"/>
      <c r="F5" s="56"/>
      <c r="G5" s="56"/>
      <c r="H5" s="56"/>
      <c r="I5" s="75" t="s">
        <v>219</v>
      </c>
      <c r="J5" s="75"/>
      <c r="K5" s="75"/>
      <c r="L5" s="75"/>
    </row>
    <row r="6" spans="1:12" ht="15.75">
      <c r="A6" s="3"/>
      <c r="B6" s="26"/>
      <c r="D6" s="62"/>
      <c r="E6" s="62"/>
      <c r="F6" s="62"/>
      <c r="G6" s="62"/>
      <c r="H6" s="62"/>
      <c r="I6" s="75" t="s">
        <v>220</v>
      </c>
      <c r="J6" s="75"/>
      <c r="K6" s="75"/>
      <c r="L6" s="75"/>
    </row>
    <row r="7" spans="1:7" ht="15.75">
      <c r="A7" s="3"/>
      <c r="B7" s="26"/>
      <c r="C7" s="3"/>
      <c r="D7" s="3"/>
      <c r="E7" s="25"/>
      <c r="F7" s="25"/>
      <c r="G7" s="25"/>
    </row>
    <row r="8" spans="1:7" ht="15.75">
      <c r="A8" s="1"/>
      <c r="B8" s="27"/>
      <c r="C8" s="2"/>
      <c r="D8" s="1"/>
      <c r="E8" s="3"/>
      <c r="F8" s="3"/>
      <c r="G8" s="3"/>
    </row>
    <row r="9" spans="1:12" ht="15.75" customHeight="1">
      <c r="A9" s="74" t="s">
        <v>166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15.7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4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5.75">
      <c r="A12" s="22"/>
      <c r="B12" s="28"/>
      <c r="C12" s="22"/>
      <c r="D12" s="22"/>
      <c r="E12" s="22"/>
      <c r="F12" s="22"/>
      <c r="G12" s="22"/>
      <c r="L12" s="4" t="s">
        <v>171</v>
      </c>
    </row>
    <row r="13" spans="1:12" ht="17.25" customHeight="1">
      <c r="A13" s="67" t="s">
        <v>46</v>
      </c>
      <c r="B13" s="64" t="s">
        <v>4</v>
      </c>
      <c r="C13" s="64" t="s">
        <v>2</v>
      </c>
      <c r="D13" s="67" t="s">
        <v>3</v>
      </c>
      <c r="E13" s="67" t="s">
        <v>0</v>
      </c>
      <c r="F13" s="67" t="s">
        <v>1</v>
      </c>
      <c r="G13" s="70" t="s">
        <v>172</v>
      </c>
      <c r="H13" s="71"/>
      <c r="I13" s="70" t="s">
        <v>173</v>
      </c>
      <c r="J13" s="71"/>
      <c r="K13" s="70" t="s">
        <v>174</v>
      </c>
      <c r="L13" s="71"/>
    </row>
    <row r="14" spans="1:12" ht="9.75" customHeight="1">
      <c r="A14" s="68"/>
      <c r="B14" s="65"/>
      <c r="C14" s="65"/>
      <c r="D14" s="68"/>
      <c r="E14" s="68"/>
      <c r="F14" s="68"/>
      <c r="G14" s="72"/>
      <c r="H14" s="73"/>
      <c r="I14" s="72"/>
      <c r="J14" s="73"/>
      <c r="K14" s="72"/>
      <c r="L14" s="73"/>
    </row>
    <row r="15" spans="1:12" ht="54.75" customHeight="1">
      <c r="A15" s="69"/>
      <c r="B15" s="66"/>
      <c r="C15" s="66"/>
      <c r="D15" s="69"/>
      <c r="E15" s="69"/>
      <c r="F15" s="69"/>
      <c r="G15" s="32" t="s">
        <v>52</v>
      </c>
      <c r="H15" s="33" t="s">
        <v>74</v>
      </c>
      <c r="I15" s="32" t="s">
        <v>52</v>
      </c>
      <c r="J15" s="33" t="s">
        <v>165</v>
      </c>
      <c r="K15" s="32" t="s">
        <v>52</v>
      </c>
      <c r="L15" s="33" t="s">
        <v>175</v>
      </c>
    </row>
    <row r="16" spans="1:12" ht="17.25" customHeight="1">
      <c r="A16" s="16">
        <v>801</v>
      </c>
      <c r="B16" s="7" t="s">
        <v>5</v>
      </c>
      <c r="C16" s="9"/>
      <c r="D16" s="10"/>
      <c r="E16" s="9"/>
      <c r="F16" s="9"/>
      <c r="G16" s="44">
        <f>SUM(G17)</f>
        <v>19396</v>
      </c>
      <c r="H16" s="44"/>
      <c r="I16" s="44">
        <f>SUM(I17)</f>
        <v>19327.3</v>
      </c>
      <c r="J16" s="55"/>
      <c r="K16" s="58">
        <f>SUM(I16/G16*100)</f>
        <v>99.64580325840379</v>
      </c>
      <c r="L16" s="55"/>
    </row>
    <row r="17" spans="1:12" ht="78" customHeight="1">
      <c r="A17" s="20">
        <v>801</v>
      </c>
      <c r="B17" s="17" t="s">
        <v>176</v>
      </c>
      <c r="C17" s="18" t="s">
        <v>6</v>
      </c>
      <c r="D17" s="19" t="s">
        <v>7</v>
      </c>
      <c r="E17" s="18"/>
      <c r="F17" s="18"/>
      <c r="G17" s="42">
        <f>SUM(G18)</f>
        <v>19396</v>
      </c>
      <c r="H17" s="42"/>
      <c r="I17" s="42">
        <f>SUM(I18)</f>
        <v>19327.3</v>
      </c>
      <c r="J17" s="55"/>
      <c r="K17" s="59">
        <f aca="true" t="shared" si="0" ref="K17:L32">SUM(I17/G17*100)</f>
        <v>99.64580325840379</v>
      </c>
      <c r="L17" s="55"/>
    </row>
    <row r="18" spans="1:12" ht="63.75" customHeight="1">
      <c r="A18" s="13">
        <v>801</v>
      </c>
      <c r="B18" s="8" t="s">
        <v>40</v>
      </c>
      <c r="C18" s="11" t="s">
        <v>6</v>
      </c>
      <c r="D18" s="12" t="s">
        <v>7</v>
      </c>
      <c r="E18" s="11" t="s">
        <v>8</v>
      </c>
      <c r="F18" s="11"/>
      <c r="G18" s="41">
        <f>SUM(G19+G20+G21)</f>
        <v>19396</v>
      </c>
      <c r="H18" s="41"/>
      <c r="I18" s="41">
        <f>SUM(I19+I20+I21)</f>
        <v>19327.3</v>
      </c>
      <c r="J18" s="55"/>
      <c r="K18" s="60">
        <f t="shared" si="0"/>
        <v>99.64580325840379</v>
      </c>
      <c r="L18" s="55"/>
    </row>
    <row r="19" spans="1:12" ht="96.75" customHeight="1">
      <c r="A19" s="13">
        <v>801</v>
      </c>
      <c r="B19" s="8" t="s">
        <v>84</v>
      </c>
      <c r="C19" s="11" t="s">
        <v>6</v>
      </c>
      <c r="D19" s="12" t="s">
        <v>7</v>
      </c>
      <c r="E19" s="11" t="s">
        <v>8</v>
      </c>
      <c r="F19" s="11" t="s">
        <v>85</v>
      </c>
      <c r="G19" s="41">
        <v>18364</v>
      </c>
      <c r="H19" s="45"/>
      <c r="I19" s="13">
        <v>18307.5</v>
      </c>
      <c r="J19" s="13"/>
      <c r="K19" s="60">
        <f t="shared" si="0"/>
        <v>99.69233282509258</v>
      </c>
      <c r="L19" s="55"/>
    </row>
    <row r="20" spans="1:12" ht="32.25" customHeight="1">
      <c r="A20" s="13">
        <v>801</v>
      </c>
      <c r="B20" s="8" t="s">
        <v>89</v>
      </c>
      <c r="C20" s="11" t="s">
        <v>6</v>
      </c>
      <c r="D20" s="11" t="s">
        <v>7</v>
      </c>
      <c r="E20" s="11" t="s">
        <v>8</v>
      </c>
      <c r="F20" s="11" t="s">
        <v>88</v>
      </c>
      <c r="G20" s="41">
        <v>1017</v>
      </c>
      <c r="H20" s="45"/>
      <c r="I20" s="60">
        <v>1017</v>
      </c>
      <c r="J20" s="55"/>
      <c r="K20" s="60">
        <f t="shared" si="0"/>
        <v>100</v>
      </c>
      <c r="L20" s="55"/>
    </row>
    <row r="21" spans="1:12" ht="15.75">
      <c r="A21" s="13">
        <v>801</v>
      </c>
      <c r="B21" s="8" t="s">
        <v>93</v>
      </c>
      <c r="C21" s="11" t="s">
        <v>6</v>
      </c>
      <c r="D21" s="11" t="s">
        <v>7</v>
      </c>
      <c r="E21" s="11" t="s">
        <v>8</v>
      </c>
      <c r="F21" s="11" t="s">
        <v>94</v>
      </c>
      <c r="G21" s="41">
        <v>15</v>
      </c>
      <c r="H21" s="45"/>
      <c r="I21" s="60">
        <v>2.8</v>
      </c>
      <c r="J21" s="55"/>
      <c r="K21" s="60">
        <f t="shared" si="0"/>
        <v>18.666666666666664</v>
      </c>
      <c r="L21" s="55"/>
    </row>
    <row r="22" spans="1:12" ht="18" customHeight="1">
      <c r="A22" s="16">
        <v>748</v>
      </c>
      <c r="B22" s="7" t="s">
        <v>9</v>
      </c>
      <c r="C22" s="14"/>
      <c r="D22" s="15"/>
      <c r="E22" s="14"/>
      <c r="F22" s="14"/>
      <c r="G22" s="44">
        <f>SUM(G23+G57+G69+G81+G36+G66+G51+G54+G48)</f>
        <v>120004.2</v>
      </c>
      <c r="H22" s="44">
        <f>SUM(H23+H57+H69+H81+H36+H66+H51+H54+H48)</f>
        <v>51717</v>
      </c>
      <c r="I22" s="44">
        <f>SUM(I23+I57+I69+I81+I36+I66+I51+I54+I48)</f>
        <v>106560.29999999999</v>
      </c>
      <c r="J22" s="44">
        <f>SUM(J23+J57+J69+J81+J36+J66+J51+J54+J48)</f>
        <v>39996.3</v>
      </c>
      <c r="K22" s="58">
        <f t="shared" si="0"/>
        <v>88.79714210002649</v>
      </c>
      <c r="L22" s="58">
        <f t="shared" si="0"/>
        <v>77.33685248564302</v>
      </c>
    </row>
    <row r="23" spans="1:12" ht="63.75" customHeight="1">
      <c r="A23" s="20">
        <v>748</v>
      </c>
      <c r="B23" s="21" t="s">
        <v>41</v>
      </c>
      <c r="C23" s="18" t="s">
        <v>6</v>
      </c>
      <c r="D23" s="18" t="s">
        <v>11</v>
      </c>
      <c r="E23" s="18"/>
      <c r="F23" s="18"/>
      <c r="G23" s="42">
        <f>SUM(G24+G28+G31+G34)</f>
        <v>25477</v>
      </c>
      <c r="H23" s="42">
        <f>SUM(H24+H28+H31+H34)</f>
        <v>2046</v>
      </c>
      <c r="I23" s="42">
        <f>SUM(I24+I28+I31+I34)</f>
        <v>25087.899999999998</v>
      </c>
      <c r="J23" s="42">
        <f>SUM(J24+J28+J31+J34)</f>
        <v>1661.8</v>
      </c>
      <c r="K23" s="59">
        <f t="shared" si="0"/>
        <v>98.47274011853828</v>
      </c>
      <c r="L23" s="59">
        <f t="shared" si="0"/>
        <v>81.2218963831867</v>
      </c>
    </row>
    <row r="24" spans="1:12" ht="65.25" customHeight="1">
      <c r="A24" s="13">
        <v>748</v>
      </c>
      <c r="B24" s="8" t="s">
        <v>40</v>
      </c>
      <c r="C24" s="11" t="s">
        <v>6</v>
      </c>
      <c r="D24" s="11" t="s">
        <v>11</v>
      </c>
      <c r="E24" s="11" t="s">
        <v>8</v>
      </c>
      <c r="F24" s="11"/>
      <c r="G24" s="41">
        <f>SUM(G25+G26+G27)</f>
        <v>23431</v>
      </c>
      <c r="H24" s="41"/>
      <c r="I24" s="41">
        <f>SUM(I25+I26+I27)</f>
        <v>23426.1</v>
      </c>
      <c r="J24" s="41"/>
      <c r="K24" s="60">
        <f t="shared" si="0"/>
        <v>99.97908753360932</v>
      </c>
      <c r="L24" s="55"/>
    </row>
    <row r="25" spans="1:12" ht="95.25" customHeight="1">
      <c r="A25" s="13">
        <v>748</v>
      </c>
      <c r="B25" s="8" t="s">
        <v>84</v>
      </c>
      <c r="C25" s="11" t="s">
        <v>6</v>
      </c>
      <c r="D25" s="11" t="s">
        <v>11</v>
      </c>
      <c r="E25" s="11" t="s">
        <v>8</v>
      </c>
      <c r="F25" s="11" t="s">
        <v>85</v>
      </c>
      <c r="G25" s="41">
        <v>17914.2</v>
      </c>
      <c r="H25" s="45"/>
      <c r="I25" s="41">
        <v>17909</v>
      </c>
      <c r="J25" s="55"/>
      <c r="K25" s="60">
        <f t="shared" si="0"/>
        <v>99.97097274787599</v>
      </c>
      <c r="L25" s="55"/>
    </row>
    <row r="26" spans="1:12" ht="35.25" customHeight="1">
      <c r="A26" s="13">
        <v>748</v>
      </c>
      <c r="B26" s="8" t="s">
        <v>89</v>
      </c>
      <c r="C26" s="11" t="s">
        <v>6</v>
      </c>
      <c r="D26" s="11" t="s">
        <v>11</v>
      </c>
      <c r="E26" s="11" t="s">
        <v>8</v>
      </c>
      <c r="F26" s="11" t="s">
        <v>88</v>
      </c>
      <c r="G26" s="41">
        <v>5465.7</v>
      </c>
      <c r="H26" s="45"/>
      <c r="I26" s="41">
        <v>5466</v>
      </c>
      <c r="J26" s="55"/>
      <c r="K26" s="60">
        <f t="shared" si="0"/>
        <v>100.00548877545421</v>
      </c>
      <c r="L26" s="55"/>
    </row>
    <row r="27" spans="1:12" ht="15.75">
      <c r="A27" s="13">
        <v>748</v>
      </c>
      <c r="B27" s="8" t="s">
        <v>93</v>
      </c>
      <c r="C27" s="11" t="s">
        <v>6</v>
      </c>
      <c r="D27" s="11" t="s">
        <v>11</v>
      </c>
      <c r="E27" s="11" t="s">
        <v>8</v>
      </c>
      <c r="F27" s="11" t="s">
        <v>94</v>
      </c>
      <c r="G27" s="41">
        <v>51.1</v>
      </c>
      <c r="H27" s="45"/>
      <c r="I27" s="13">
        <v>51.1</v>
      </c>
      <c r="J27" s="55"/>
      <c r="K27" s="60">
        <f t="shared" si="0"/>
        <v>100</v>
      </c>
      <c r="L27" s="55"/>
    </row>
    <row r="28" spans="1:12" ht="49.5" customHeight="1">
      <c r="A28" s="13">
        <v>748</v>
      </c>
      <c r="B28" s="8" t="s">
        <v>113</v>
      </c>
      <c r="C28" s="11" t="s">
        <v>6</v>
      </c>
      <c r="D28" s="11" t="s">
        <v>11</v>
      </c>
      <c r="E28" s="11" t="s">
        <v>114</v>
      </c>
      <c r="F28" s="11"/>
      <c r="G28" s="41">
        <f>G29+G30</f>
        <v>1479</v>
      </c>
      <c r="H28" s="41">
        <f>H29+H30</f>
        <v>1479</v>
      </c>
      <c r="I28" s="41">
        <f>I29+I30</f>
        <v>1404.8</v>
      </c>
      <c r="J28" s="41">
        <f>J29+J30</f>
        <v>1404.8</v>
      </c>
      <c r="K28" s="60">
        <f t="shared" si="0"/>
        <v>94.98309668695065</v>
      </c>
      <c r="L28" s="60">
        <f t="shared" si="0"/>
        <v>94.98309668695065</v>
      </c>
    </row>
    <row r="29" spans="1:12" ht="94.5" customHeight="1">
      <c r="A29" s="13">
        <v>748</v>
      </c>
      <c r="B29" s="8" t="s">
        <v>84</v>
      </c>
      <c r="C29" s="11" t="s">
        <v>6</v>
      </c>
      <c r="D29" s="11" t="s">
        <v>11</v>
      </c>
      <c r="E29" s="11" t="s">
        <v>114</v>
      </c>
      <c r="F29" s="11" t="s">
        <v>85</v>
      </c>
      <c r="G29" s="41">
        <v>1271.8</v>
      </c>
      <c r="H29" s="41">
        <v>1271.8</v>
      </c>
      <c r="I29" s="41">
        <v>1197.6</v>
      </c>
      <c r="J29" s="41">
        <v>1197.6</v>
      </c>
      <c r="K29" s="60">
        <f t="shared" si="0"/>
        <v>94.16574933165592</v>
      </c>
      <c r="L29" s="60">
        <f t="shared" si="0"/>
        <v>94.16574933165592</v>
      </c>
    </row>
    <row r="30" spans="1:12" ht="35.25" customHeight="1">
      <c r="A30" s="13">
        <v>748</v>
      </c>
      <c r="B30" s="8" t="s">
        <v>89</v>
      </c>
      <c r="C30" s="11" t="s">
        <v>6</v>
      </c>
      <c r="D30" s="11" t="s">
        <v>11</v>
      </c>
      <c r="E30" s="11" t="s">
        <v>114</v>
      </c>
      <c r="F30" s="11" t="s">
        <v>88</v>
      </c>
      <c r="G30" s="43">
        <v>207.2</v>
      </c>
      <c r="H30" s="43">
        <v>207.2</v>
      </c>
      <c r="I30" s="13">
        <v>207.2</v>
      </c>
      <c r="J30" s="13">
        <v>207.2</v>
      </c>
      <c r="K30" s="60">
        <f t="shared" si="0"/>
        <v>100</v>
      </c>
      <c r="L30" s="60">
        <f t="shared" si="0"/>
        <v>100</v>
      </c>
    </row>
    <row r="31" spans="1:12" ht="96" customHeight="1">
      <c r="A31" s="13">
        <v>748</v>
      </c>
      <c r="B31" s="8" t="s">
        <v>127</v>
      </c>
      <c r="C31" s="11" t="s">
        <v>6</v>
      </c>
      <c r="D31" s="11" t="s">
        <v>11</v>
      </c>
      <c r="E31" s="11" t="s">
        <v>128</v>
      </c>
      <c r="F31" s="11"/>
      <c r="G31" s="41">
        <f>G32+G33</f>
        <v>506</v>
      </c>
      <c r="H31" s="41">
        <f>H32+H33</f>
        <v>506</v>
      </c>
      <c r="I31" s="13">
        <v>196</v>
      </c>
      <c r="J31" s="13">
        <v>196</v>
      </c>
      <c r="K31" s="60">
        <f t="shared" si="0"/>
        <v>38.73517786561265</v>
      </c>
      <c r="L31" s="60">
        <f t="shared" si="0"/>
        <v>38.73517786561265</v>
      </c>
    </row>
    <row r="32" spans="1:12" ht="93.75" customHeight="1">
      <c r="A32" s="13">
        <v>748</v>
      </c>
      <c r="B32" s="8" t="s">
        <v>84</v>
      </c>
      <c r="C32" s="11" t="s">
        <v>6</v>
      </c>
      <c r="D32" s="11" t="s">
        <v>11</v>
      </c>
      <c r="E32" s="11" t="s">
        <v>128</v>
      </c>
      <c r="F32" s="11" t="s">
        <v>85</v>
      </c>
      <c r="G32" s="41">
        <v>427.7</v>
      </c>
      <c r="H32" s="41">
        <v>427.7</v>
      </c>
      <c r="I32" s="13">
        <v>196</v>
      </c>
      <c r="J32" s="13">
        <v>196</v>
      </c>
      <c r="K32" s="60">
        <f t="shared" si="0"/>
        <v>45.826513911620296</v>
      </c>
      <c r="L32" s="60">
        <f t="shared" si="0"/>
        <v>45.826513911620296</v>
      </c>
    </row>
    <row r="33" spans="1:12" ht="32.25" customHeight="1">
      <c r="A33" s="13">
        <v>748</v>
      </c>
      <c r="B33" s="8" t="s">
        <v>89</v>
      </c>
      <c r="C33" s="11" t="s">
        <v>6</v>
      </c>
      <c r="D33" s="11" t="s">
        <v>11</v>
      </c>
      <c r="E33" s="11" t="s">
        <v>128</v>
      </c>
      <c r="F33" s="11" t="s">
        <v>88</v>
      </c>
      <c r="G33" s="41">
        <v>78.3</v>
      </c>
      <c r="H33" s="41">
        <v>78.3</v>
      </c>
      <c r="I33" s="55"/>
      <c r="J33" s="55"/>
      <c r="K33" s="60"/>
      <c r="L33" s="55"/>
    </row>
    <row r="34" spans="1:12" ht="93" customHeight="1">
      <c r="A34" s="13">
        <v>748</v>
      </c>
      <c r="B34" s="8" t="s">
        <v>129</v>
      </c>
      <c r="C34" s="11" t="s">
        <v>6</v>
      </c>
      <c r="D34" s="11" t="s">
        <v>11</v>
      </c>
      <c r="E34" s="11" t="s">
        <v>130</v>
      </c>
      <c r="F34" s="11"/>
      <c r="G34" s="41">
        <f>G35</f>
        <v>61</v>
      </c>
      <c r="H34" s="41">
        <f>H35</f>
        <v>61</v>
      </c>
      <c r="I34" s="41">
        <f>I35</f>
        <v>61</v>
      </c>
      <c r="J34" s="41">
        <f>J35</f>
        <v>61</v>
      </c>
      <c r="K34" s="60">
        <f aca="true" t="shared" si="1" ref="K34:L49">SUM(I34/G34*100)</f>
        <v>100</v>
      </c>
      <c r="L34" s="60">
        <f t="shared" si="1"/>
        <v>100</v>
      </c>
    </row>
    <row r="35" spans="1:12" ht="92.25" customHeight="1">
      <c r="A35" s="13">
        <v>748</v>
      </c>
      <c r="B35" s="8" t="s">
        <v>84</v>
      </c>
      <c r="C35" s="11" t="s">
        <v>6</v>
      </c>
      <c r="D35" s="11" t="s">
        <v>11</v>
      </c>
      <c r="E35" s="11" t="s">
        <v>130</v>
      </c>
      <c r="F35" s="11" t="s">
        <v>85</v>
      </c>
      <c r="G35" s="41">
        <v>61</v>
      </c>
      <c r="H35" s="41">
        <v>61</v>
      </c>
      <c r="I35" s="60">
        <v>61</v>
      </c>
      <c r="J35" s="60">
        <v>61</v>
      </c>
      <c r="K35" s="60">
        <f t="shared" si="1"/>
        <v>100</v>
      </c>
      <c r="L35" s="60">
        <f t="shared" si="1"/>
        <v>100</v>
      </c>
    </row>
    <row r="36" spans="1:12" ht="19.5" customHeight="1">
      <c r="A36" s="20">
        <v>748</v>
      </c>
      <c r="B36" s="17" t="s">
        <v>50</v>
      </c>
      <c r="C36" s="18" t="s">
        <v>6</v>
      </c>
      <c r="D36" s="18" t="s">
        <v>47</v>
      </c>
      <c r="E36" s="18"/>
      <c r="F36" s="18"/>
      <c r="G36" s="42">
        <f>SUM(G37+G40+G45)</f>
        <v>20131.7</v>
      </c>
      <c r="H36" s="42"/>
      <c r="I36" s="42">
        <f>SUM(I37+I40+I45)</f>
        <v>20071.7</v>
      </c>
      <c r="J36" s="42"/>
      <c r="K36" s="59">
        <f t="shared" si="1"/>
        <v>99.70196257643418</v>
      </c>
      <c r="L36" s="55"/>
    </row>
    <row r="37" spans="1:12" ht="47.25">
      <c r="A37" s="13">
        <v>748</v>
      </c>
      <c r="B37" s="6" t="s">
        <v>56</v>
      </c>
      <c r="C37" s="11" t="s">
        <v>6</v>
      </c>
      <c r="D37" s="11" t="s">
        <v>47</v>
      </c>
      <c r="E37" s="11" t="s">
        <v>55</v>
      </c>
      <c r="F37" s="11"/>
      <c r="G37" s="41">
        <f>+G38+G39</f>
        <v>6654.5</v>
      </c>
      <c r="H37" s="41"/>
      <c r="I37" s="41">
        <f>+I38+I39</f>
        <v>6654.5</v>
      </c>
      <c r="J37" s="41"/>
      <c r="K37" s="60">
        <f t="shared" si="1"/>
        <v>100</v>
      </c>
      <c r="L37" s="55"/>
    </row>
    <row r="38" spans="1:12" ht="48.75" customHeight="1">
      <c r="A38" s="13">
        <v>748</v>
      </c>
      <c r="B38" s="6" t="s">
        <v>87</v>
      </c>
      <c r="C38" s="11" t="s">
        <v>6</v>
      </c>
      <c r="D38" s="11" t="s">
        <v>47</v>
      </c>
      <c r="E38" s="11" t="s">
        <v>55</v>
      </c>
      <c r="F38" s="11" t="s">
        <v>86</v>
      </c>
      <c r="G38" s="41">
        <v>6593</v>
      </c>
      <c r="H38" s="46"/>
      <c r="I38" s="41">
        <v>6593</v>
      </c>
      <c r="J38" s="55"/>
      <c r="K38" s="60">
        <f t="shared" si="1"/>
        <v>100</v>
      </c>
      <c r="L38" s="55"/>
    </row>
    <row r="39" spans="1:12" ht="20.25" customHeight="1">
      <c r="A39" s="13">
        <v>748</v>
      </c>
      <c r="B39" s="8" t="s">
        <v>93</v>
      </c>
      <c r="C39" s="49" t="s">
        <v>6</v>
      </c>
      <c r="D39" s="49" t="s">
        <v>47</v>
      </c>
      <c r="E39" s="11" t="s">
        <v>55</v>
      </c>
      <c r="F39" s="11" t="s">
        <v>94</v>
      </c>
      <c r="G39" s="41">
        <v>61.5</v>
      </c>
      <c r="H39" s="46"/>
      <c r="I39" s="13">
        <v>61.5</v>
      </c>
      <c r="J39" s="55"/>
      <c r="K39" s="60">
        <f t="shared" si="1"/>
        <v>100</v>
      </c>
      <c r="L39" s="55"/>
    </row>
    <row r="40" spans="1:12" ht="95.25" customHeight="1">
      <c r="A40" s="13">
        <v>748</v>
      </c>
      <c r="B40" s="6" t="s">
        <v>177</v>
      </c>
      <c r="C40" s="11" t="s">
        <v>6</v>
      </c>
      <c r="D40" s="11" t="s">
        <v>47</v>
      </c>
      <c r="E40" s="35" t="s">
        <v>78</v>
      </c>
      <c r="F40" s="35"/>
      <c r="G40" s="41">
        <f>G41+G42+G43+G44</f>
        <v>2362.2</v>
      </c>
      <c r="H40" s="41"/>
      <c r="I40" s="41">
        <f>I41+I42+I43+I44</f>
        <v>2362.2</v>
      </c>
      <c r="J40" s="41"/>
      <c r="K40" s="60">
        <f t="shared" si="1"/>
        <v>100</v>
      </c>
      <c r="L40" s="55"/>
    </row>
    <row r="41" spans="1:12" ht="93" customHeight="1">
      <c r="A41" s="13">
        <v>748</v>
      </c>
      <c r="B41" s="8" t="s">
        <v>84</v>
      </c>
      <c r="C41" s="11" t="s">
        <v>6</v>
      </c>
      <c r="D41" s="11" t="s">
        <v>47</v>
      </c>
      <c r="E41" s="35" t="s">
        <v>78</v>
      </c>
      <c r="F41" s="35" t="s">
        <v>85</v>
      </c>
      <c r="G41" s="41">
        <v>1276</v>
      </c>
      <c r="H41" s="46"/>
      <c r="I41" s="41">
        <v>1276</v>
      </c>
      <c r="J41" s="55"/>
      <c r="K41" s="60">
        <f t="shared" si="1"/>
        <v>100</v>
      </c>
      <c r="L41" s="55"/>
    </row>
    <row r="42" spans="1:12" ht="34.5" customHeight="1">
      <c r="A42" s="13">
        <v>748</v>
      </c>
      <c r="B42" s="8" t="s">
        <v>89</v>
      </c>
      <c r="C42" s="11" t="s">
        <v>6</v>
      </c>
      <c r="D42" s="11" t="s">
        <v>47</v>
      </c>
      <c r="E42" s="35" t="s">
        <v>78</v>
      </c>
      <c r="F42" s="35" t="s">
        <v>88</v>
      </c>
      <c r="G42" s="41">
        <v>782.2</v>
      </c>
      <c r="H42" s="46"/>
      <c r="I42" s="13">
        <v>782.2</v>
      </c>
      <c r="J42" s="55"/>
      <c r="K42" s="60">
        <f t="shared" si="1"/>
        <v>100</v>
      </c>
      <c r="L42" s="55"/>
    </row>
    <row r="43" spans="1:12" ht="47.25" customHeight="1">
      <c r="A43" s="13">
        <v>748</v>
      </c>
      <c r="B43" s="6" t="s">
        <v>87</v>
      </c>
      <c r="C43" s="11" t="s">
        <v>6</v>
      </c>
      <c r="D43" s="11" t="s">
        <v>47</v>
      </c>
      <c r="E43" s="35" t="s">
        <v>78</v>
      </c>
      <c r="F43" s="35" t="s">
        <v>86</v>
      </c>
      <c r="G43" s="43">
        <v>300</v>
      </c>
      <c r="H43" s="46"/>
      <c r="I43" s="60">
        <v>300</v>
      </c>
      <c r="J43" s="55"/>
      <c r="K43" s="60">
        <f t="shared" si="1"/>
        <v>100</v>
      </c>
      <c r="L43" s="55"/>
    </row>
    <row r="44" spans="1:12" ht="15.75">
      <c r="A44" s="13">
        <v>748</v>
      </c>
      <c r="B44" s="8" t="s">
        <v>93</v>
      </c>
      <c r="C44" s="11" t="s">
        <v>6</v>
      </c>
      <c r="D44" s="11" t="s">
        <v>47</v>
      </c>
      <c r="E44" s="35" t="s">
        <v>78</v>
      </c>
      <c r="F44" s="35" t="s">
        <v>94</v>
      </c>
      <c r="G44" s="43">
        <v>4</v>
      </c>
      <c r="H44" s="46"/>
      <c r="I44" s="60">
        <v>4</v>
      </c>
      <c r="J44" s="55"/>
      <c r="K44" s="60">
        <f t="shared" si="1"/>
        <v>100</v>
      </c>
      <c r="L44" s="55"/>
    </row>
    <row r="45" spans="1:12" ht="63" customHeight="1">
      <c r="A45" s="13">
        <v>748</v>
      </c>
      <c r="B45" s="38" t="s">
        <v>188</v>
      </c>
      <c r="C45" s="11" t="s">
        <v>6</v>
      </c>
      <c r="D45" s="11" t="s">
        <v>47</v>
      </c>
      <c r="E45" s="11" t="s">
        <v>82</v>
      </c>
      <c r="F45" s="35"/>
      <c r="G45" s="43">
        <f>G46+G47</f>
        <v>11115</v>
      </c>
      <c r="H45" s="43"/>
      <c r="I45" s="43">
        <f>I46+I47</f>
        <v>11055</v>
      </c>
      <c r="J45" s="43"/>
      <c r="K45" s="60">
        <f t="shared" si="1"/>
        <v>99.46018893387314</v>
      </c>
      <c r="L45" s="55"/>
    </row>
    <row r="46" spans="1:12" ht="32.25" customHeight="1">
      <c r="A46" s="13">
        <v>748</v>
      </c>
      <c r="B46" s="8" t="s">
        <v>89</v>
      </c>
      <c r="C46" s="11" t="s">
        <v>6</v>
      </c>
      <c r="D46" s="11" t="s">
        <v>47</v>
      </c>
      <c r="E46" s="11" t="s">
        <v>82</v>
      </c>
      <c r="F46" s="35" t="s">
        <v>88</v>
      </c>
      <c r="G46" s="43">
        <v>1405</v>
      </c>
      <c r="H46" s="46"/>
      <c r="I46" s="41">
        <v>1405</v>
      </c>
      <c r="J46" s="55"/>
      <c r="K46" s="60">
        <f t="shared" si="1"/>
        <v>100</v>
      </c>
      <c r="L46" s="55"/>
    </row>
    <row r="47" spans="1:12" ht="49.5" customHeight="1">
      <c r="A47" s="13">
        <v>748</v>
      </c>
      <c r="B47" s="6" t="s">
        <v>87</v>
      </c>
      <c r="C47" s="11" t="s">
        <v>6</v>
      </c>
      <c r="D47" s="11" t="s">
        <v>47</v>
      </c>
      <c r="E47" s="35" t="s">
        <v>82</v>
      </c>
      <c r="F47" s="35" t="s">
        <v>86</v>
      </c>
      <c r="G47" s="43">
        <v>9710</v>
      </c>
      <c r="H47" s="46"/>
      <c r="I47" s="41">
        <v>9650</v>
      </c>
      <c r="J47" s="55"/>
      <c r="K47" s="60">
        <f t="shared" si="1"/>
        <v>99.38208032955716</v>
      </c>
      <c r="L47" s="55"/>
    </row>
    <row r="48" spans="1:12" ht="66" customHeight="1">
      <c r="A48" s="20">
        <v>748</v>
      </c>
      <c r="B48" s="21" t="s">
        <v>61</v>
      </c>
      <c r="C48" s="18" t="s">
        <v>7</v>
      </c>
      <c r="D48" s="18" t="s">
        <v>30</v>
      </c>
      <c r="E48" s="37"/>
      <c r="F48" s="37"/>
      <c r="G48" s="47">
        <f>G49</f>
        <v>5240</v>
      </c>
      <c r="H48" s="47"/>
      <c r="I48" s="47">
        <f>I49</f>
        <v>5086</v>
      </c>
      <c r="J48" s="47"/>
      <c r="K48" s="59">
        <f t="shared" si="1"/>
        <v>97.06106870229007</v>
      </c>
      <c r="L48" s="55"/>
    </row>
    <row r="49" spans="1:12" ht="96.75" customHeight="1">
      <c r="A49" s="13">
        <v>748</v>
      </c>
      <c r="B49" s="6" t="s">
        <v>103</v>
      </c>
      <c r="C49" s="11" t="s">
        <v>7</v>
      </c>
      <c r="D49" s="11" t="s">
        <v>30</v>
      </c>
      <c r="E49" s="35" t="s">
        <v>90</v>
      </c>
      <c r="F49" s="35"/>
      <c r="G49" s="43">
        <f>G50</f>
        <v>5240</v>
      </c>
      <c r="H49" s="43"/>
      <c r="I49" s="43">
        <f>I50</f>
        <v>5086</v>
      </c>
      <c r="J49" s="43"/>
      <c r="K49" s="60">
        <f t="shared" si="1"/>
        <v>97.06106870229007</v>
      </c>
      <c r="L49" s="55"/>
    </row>
    <row r="50" spans="1:12" ht="31.5" customHeight="1">
      <c r="A50" s="13">
        <v>748</v>
      </c>
      <c r="B50" s="8" t="s">
        <v>89</v>
      </c>
      <c r="C50" s="11" t="s">
        <v>7</v>
      </c>
      <c r="D50" s="11" t="s">
        <v>30</v>
      </c>
      <c r="E50" s="35" t="s">
        <v>90</v>
      </c>
      <c r="F50" s="35" t="s">
        <v>88</v>
      </c>
      <c r="G50" s="43">
        <v>5240</v>
      </c>
      <c r="H50" s="46"/>
      <c r="I50" s="41">
        <v>5086</v>
      </c>
      <c r="J50" s="55"/>
      <c r="K50" s="60">
        <f aca="true" t="shared" si="2" ref="K50:L65">SUM(I50/G50*100)</f>
        <v>97.06106870229007</v>
      </c>
      <c r="L50" s="55"/>
    </row>
    <row r="51" spans="1:12" ht="19.5" customHeight="1">
      <c r="A51" s="20">
        <v>748</v>
      </c>
      <c r="B51" s="17" t="s">
        <v>79</v>
      </c>
      <c r="C51" s="18" t="s">
        <v>7</v>
      </c>
      <c r="D51" s="18" t="s">
        <v>25</v>
      </c>
      <c r="E51" s="37"/>
      <c r="F51" s="37"/>
      <c r="G51" s="42">
        <f aca="true" t="shared" si="3" ref="G51:J52">G52</f>
        <v>254</v>
      </c>
      <c r="H51" s="42">
        <f t="shared" si="3"/>
        <v>254</v>
      </c>
      <c r="I51" s="42">
        <f t="shared" si="3"/>
        <v>254</v>
      </c>
      <c r="J51" s="42">
        <f t="shared" si="3"/>
        <v>254</v>
      </c>
      <c r="K51" s="59">
        <f t="shared" si="2"/>
        <v>100</v>
      </c>
      <c r="L51" s="59">
        <f t="shared" si="2"/>
        <v>100</v>
      </c>
    </row>
    <row r="52" spans="1:12" ht="128.25" customHeight="1">
      <c r="A52" s="13">
        <v>748</v>
      </c>
      <c r="B52" s="40" t="s">
        <v>123</v>
      </c>
      <c r="C52" s="11" t="s">
        <v>7</v>
      </c>
      <c r="D52" s="11" t="s">
        <v>25</v>
      </c>
      <c r="E52" s="35" t="s">
        <v>122</v>
      </c>
      <c r="F52" s="35"/>
      <c r="G52" s="41">
        <f t="shared" si="3"/>
        <v>254</v>
      </c>
      <c r="H52" s="41">
        <f t="shared" si="3"/>
        <v>254</v>
      </c>
      <c r="I52" s="41">
        <f t="shared" si="3"/>
        <v>254</v>
      </c>
      <c r="J52" s="41">
        <f t="shared" si="3"/>
        <v>254</v>
      </c>
      <c r="K52" s="60">
        <f t="shared" si="2"/>
        <v>100</v>
      </c>
      <c r="L52" s="60">
        <f t="shared" si="2"/>
        <v>100</v>
      </c>
    </row>
    <row r="53" spans="1:12" ht="33.75" customHeight="1">
      <c r="A53" s="13">
        <v>748</v>
      </c>
      <c r="B53" s="8" t="s">
        <v>89</v>
      </c>
      <c r="C53" s="11" t="s">
        <v>7</v>
      </c>
      <c r="D53" s="11" t="s">
        <v>25</v>
      </c>
      <c r="E53" s="35" t="s">
        <v>122</v>
      </c>
      <c r="F53" s="35" t="s">
        <v>88</v>
      </c>
      <c r="G53" s="41">
        <v>254</v>
      </c>
      <c r="H53" s="46">
        <v>254</v>
      </c>
      <c r="I53" s="13">
        <v>254</v>
      </c>
      <c r="J53" s="13">
        <v>254</v>
      </c>
      <c r="K53" s="60">
        <f t="shared" si="2"/>
        <v>100</v>
      </c>
      <c r="L53" s="60">
        <f t="shared" si="2"/>
        <v>100</v>
      </c>
    </row>
    <row r="54" spans="1:12" ht="47.25" customHeight="1">
      <c r="A54" s="20">
        <v>748</v>
      </c>
      <c r="B54" s="39" t="s">
        <v>80</v>
      </c>
      <c r="C54" s="18" t="s">
        <v>7</v>
      </c>
      <c r="D54" s="18" t="s">
        <v>81</v>
      </c>
      <c r="E54" s="37"/>
      <c r="F54" s="37"/>
      <c r="G54" s="42">
        <f>G55</f>
        <v>38</v>
      </c>
      <c r="H54" s="42"/>
      <c r="I54" s="42">
        <f>I55</f>
        <v>38</v>
      </c>
      <c r="J54" s="55"/>
      <c r="K54" s="60">
        <f t="shared" si="2"/>
        <v>100</v>
      </c>
      <c r="L54" s="55"/>
    </row>
    <row r="55" spans="1:12" ht="112.5" customHeight="1">
      <c r="A55" s="13">
        <v>748</v>
      </c>
      <c r="B55" s="6" t="s">
        <v>189</v>
      </c>
      <c r="C55" s="11" t="s">
        <v>7</v>
      </c>
      <c r="D55" s="11" t="s">
        <v>81</v>
      </c>
      <c r="E55" s="35" t="s">
        <v>77</v>
      </c>
      <c r="F55" s="35"/>
      <c r="G55" s="41">
        <f>G56</f>
        <v>38</v>
      </c>
      <c r="H55" s="41"/>
      <c r="I55" s="41">
        <f>I56</f>
        <v>38</v>
      </c>
      <c r="J55" s="55"/>
      <c r="K55" s="60">
        <f t="shared" si="2"/>
        <v>100</v>
      </c>
      <c r="L55" s="55"/>
    </row>
    <row r="56" spans="1:12" ht="32.25" customHeight="1">
      <c r="A56" s="13">
        <v>748</v>
      </c>
      <c r="B56" s="8" t="s">
        <v>89</v>
      </c>
      <c r="C56" s="11" t="s">
        <v>7</v>
      </c>
      <c r="D56" s="11" t="s">
        <v>81</v>
      </c>
      <c r="E56" s="35" t="s">
        <v>77</v>
      </c>
      <c r="F56" s="35" t="s">
        <v>88</v>
      </c>
      <c r="G56" s="41">
        <v>38</v>
      </c>
      <c r="H56" s="46"/>
      <c r="I56" s="60">
        <v>38</v>
      </c>
      <c r="J56" s="55"/>
      <c r="K56" s="60">
        <f t="shared" si="2"/>
        <v>100</v>
      </c>
      <c r="L56" s="55"/>
    </row>
    <row r="57" spans="1:12" ht="30.75" customHeight="1">
      <c r="A57" s="20">
        <v>748</v>
      </c>
      <c r="B57" s="17" t="s">
        <v>45</v>
      </c>
      <c r="C57" s="18" t="s">
        <v>11</v>
      </c>
      <c r="D57" s="18" t="s">
        <v>18</v>
      </c>
      <c r="E57" s="18"/>
      <c r="F57" s="18"/>
      <c r="G57" s="42">
        <f>SUM(G60+G62+G58+G64)</f>
        <v>3735.1</v>
      </c>
      <c r="H57" s="42">
        <f>SUM(H60+H62+H58+H64)</f>
        <v>1755.1</v>
      </c>
      <c r="I57" s="42">
        <f>SUM(I60+I62+I58+I64)</f>
        <v>3711.6</v>
      </c>
      <c r="J57" s="42">
        <f>SUM(J60+J62+J58+J64)</f>
        <v>1755.1</v>
      </c>
      <c r="K57" s="59">
        <f t="shared" si="2"/>
        <v>99.37083344488768</v>
      </c>
      <c r="L57" s="59">
        <f t="shared" si="2"/>
        <v>100</v>
      </c>
    </row>
    <row r="58" spans="1:12" ht="80.25" customHeight="1">
      <c r="A58" s="13">
        <v>748</v>
      </c>
      <c r="B58" s="8" t="s">
        <v>132</v>
      </c>
      <c r="C58" s="11" t="s">
        <v>11</v>
      </c>
      <c r="D58" s="11" t="s">
        <v>18</v>
      </c>
      <c r="E58" s="11" t="s">
        <v>131</v>
      </c>
      <c r="F58" s="11"/>
      <c r="G58" s="41">
        <f>G59</f>
        <v>526.5</v>
      </c>
      <c r="H58" s="41">
        <f>SUM(H59)</f>
        <v>526.5</v>
      </c>
      <c r="I58" s="41">
        <f>SUM(I59)</f>
        <v>526.5</v>
      </c>
      <c r="J58" s="41">
        <f>SUM(J59)</f>
        <v>526.5</v>
      </c>
      <c r="K58" s="60">
        <f t="shared" si="2"/>
        <v>100</v>
      </c>
      <c r="L58" s="60">
        <f t="shared" si="2"/>
        <v>100</v>
      </c>
    </row>
    <row r="59" spans="1:12" ht="48" customHeight="1">
      <c r="A59" s="13">
        <v>748</v>
      </c>
      <c r="B59" s="6" t="s">
        <v>87</v>
      </c>
      <c r="C59" s="11" t="s">
        <v>11</v>
      </c>
      <c r="D59" s="11" t="s">
        <v>18</v>
      </c>
      <c r="E59" s="11" t="s">
        <v>131</v>
      </c>
      <c r="F59" s="11" t="s">
        <v>86</v>
      </c>
      <c r="G59" s="41">
        <v>526.5</v>
      </c>
      <c r="H59" s="41">
        <v>526.5</v>
      </c>
      <c r="I59" s="13">
        <v>526.5</v>
      </c>
      <c r="J59" s="13">
        <v>526.5</v>
      </c>
      <c r="K59" s="60">
        <f t="shared" si="2"/>
        <v>100</v>
      </c>
      <c r="L59" s="60">
        <f t="shared" si="2"/>
        <v>100</v>
      </c>
    </row>
    <row r="60" spans="1:12" ht="80.25" customHeight="1">
      <c r="A60" s="13">
        <v>748</v>
      </c>
      <c r="B60" s="8" t="s">
        <v>132</v>
      </c>
      <c r="C60" s="11" t="s">
        <v>11</v>
      </c>
      <c r="D60" s="11" t="s">
        <v>18</v>
      </c>
      <c r="E60" s="11" t="s">
        <v>57</v>
      </c>
      <c r="F60" s="11"/>
      <c r="G60" s="41">
        <f>SUM(G61)</f>
        <v>1000</v>
      </c>
      <c r="H60" s="41"/>
      <c r="I60" s="41">
        <f>SUM(I61)</f>
        <v>1000</v>
      </c>
      <c r="J60" s="55"/>
      <c r="K60" s="60">
        <f t="shared" si="2"/>
        <v>100</v>
      </c>
      <c r="L60" s="55"/>
    </row>
    <row r="61" spans="1:12" ht="47.25" customHeight="1">
      <c r="A61" s="13">
        <v>748</v>
      </c>
      <c r="B61" s="6" t="s">
        <v>87</v>
      </c>
      <c r="C61" s="11" t="s">
        <v>11</v>
      </c>
      <c r="D61" s="11" t="s">
        <v>18</v>
      </c>
      <c r="E61" s="11" t="s">
        <v>57</v>
      </c>
      <c r="F61" s="11" t="s">
        <v>86</v>
      </c>
      <c r="G61" s="41">
        <v>1000</v>
      </c>
      <c r="H61" s="45"/>
      <c r="I61" s="41">
        <v>1000</v>
      </c>
      <c r="J61" s="55"/>
      <c r="K61" s="60">
        <f t="shared" si="2"/>
        <v>100</v>
      </c>
      <c r="L61" s="55"/>
    </row>
    <row r="62" spans="1:12" ht="63.75" customHeight="1">
      <c r="A62" s="13">
        <v>748</v>
      </c>
      <c r="B62" s="38" t="s">
        <v>188</v>
      </c>
      <c r="C62" s="11" t="s">
        <v>11</v>
      </c>
      <c r="D62" s="11" t="s">
        <v>18</v>
      </c>
      <c r="E62" s="11" t="s">
        <v>82</v>
      </c>
      <c r="F62" s="11"/>
      <c r="G62" s="41">
        <f>G63</f>
        <v>980</v>
      </c>
      <c r="H62" s="41"/>
      <c r="I62" s="41">
        <f>I63</f>
        <v>956.5</v>
      </c>
      <c r="J62" s="55"/>
      <c r="K62" s="60">
        <f t="shared" si="2"/>
        <v>97.60204081632654</v>
      </c>
      <c r="L62" s="55"/>
    </row>
    <row r="63" spans="1:12" ht="32.25" customHeight="1">
      <c r="A63" s="13">
        <v>748</v>
      </c>
      <c r="B63" s="8" t="s">
        <v>89</v>
      </c>
      <c r="C63" s="11" t="s">
        <v>11</v>
      </c>
      <c r="D63" s="11" t="s">
        <v>18</v>
      </c>
      <c r="E63" s="11" t="s">
        <v>82</v>
      </c>
      <c r="F63" s="11" t="s">
        <v>88</v>
      </c>
      <c r="G63" s="41">
        <v>980</v>
      </c>
      <c r="H63" s="45"/>
      <c r="I63" s="60">
        <v>956.5</v>
      </c>
      <c r="J63" s="55"/>
      <c r="K63" s="60">
        <f t="shared" si="2"/>
        <v>97.60204081632654</v>
      </c>
      <c r="L63" s="55"/>
    </row>
    <row r="64" spans="1:12" ht="78.75" customHeight="1">
      <c r="A64" s="13">
        <v>748</v>
      </c>
      <c r="B64" s="8" t="s">
        <v>132</v>
      </c>
      <c r="C64" s="11" t="s">
        <v>11</v>
      </c>
      <c r="D64" s="11" t="s">
        <v>18</v>
      </c>
      <c r="E64" s="11" t="s">
        <v>133</v>
      </c>
      <c r="F64" s="11"/>
      <c r="G64" s="41">
        <f>G65</f>
        <v>1228.6</v>
      </c>
      <c r="H64" s="41">
        <f>H65</f>
        <v>1228.6</v>
      </c>
      <c r="I64" s="41">
        <v>1228.6</v>
      </c>
      <c r="J64" s="41">
        <v>1228.6</v>
      </c>
      <c r="K64" s="60">
        <f t="shared" si="2"/>
        <v>100</v>
      </c>
      <c r="L64" s="60">
        <f t="shared" si="2"/>
        <v>100</v>
      </c>
    </row>
    <row r="65" spans="1:12" ht="49.5" customHeight="1">
      <c r="A65" s="13">
        <v>748</v>
      </c>
      <c r="B65" s="6" t="s">
        <v>87</v>
      </c>
      <c r="C65" s="11" t="s">
        <v>11</v>
      </c>
      <c r="D65" s="11" t="s">
        <v>18</v>
      </c>
      <c r="E65" s="11" t="s">
        <v>133</v>
      </c>
      <c r="F65" s="11" t="s">
        <v>86</v>
      </c>
      <c r="G65" s="41">
        <v>1228.6</v>
      </c>
      <c r="H65" s="41">
        <v>1228.6</v>
      </c>
      <c r="I65" s="41">
        <v>1228.6</v>
      </c>
      <c r="J65" s="41">
        <v>1228.6</v>
      </c>
      <c r="K65" s="60">
        <f t="shared" si="2"/>
        <v>100</v>
      </c>
      <c r="L65" s="60">
        <f t="shared" si="2"/>
        <v>100</v>
      </c>
    </row>
    <row r="66" spans="1:12" ht="19.5" customHeight="1">
      <c r="A66" s="20">
        <v>748</v>
      </c>
      <c r="B66" s="21" t="s">
        <v>38</v>
      </c>
      <c r="C66" s="18" t="s">
        <v>25</v>
      </c>
      <c r="D66" s="18" t="s">
        <v>6</v>
      </c>
      <c r="E66" s="18"/>
      <c r="F66" s="18"/>
      <c r="G66" s="42">
        <f>SUM(G67)</f>
        <v>3950</v>
      </c>
      <c r="H66" s="42"/>
      <c r="I66" s="42">
        <f>SUM(I67)</f>
        <v>3097.2</v>
      </c>
      <c r="J66" s="55"/>
      <c r="K66" s="59">
        <f aca="true" t="shared" si="4" ref="K66:L71">SUM(I66/G66*100)</f>
        <v>78.41012658227847</v>
      </c>
      <c r="L66" s="55"/>
    </row>
    <row r="67" spans="1:12" ht="33" customHeight="1">
      <c r="A67" s="13">
        <v>748</v>
      </c>
      <c r="B67" s="6" t="s">
        <v>49</v>
      </c>
      <c r="C67" s="11" t="s">
        <v>25</v>
      </c>
      <c r="D67" s="11" t="s">
        <v>6</v>
      </c>
      <c r="E67" s="11" t="s">
        <v>48</v>
      </c>
      <c r="F67" s="11"/>
      <c r="G67" s="41">
        <f>SUM(G68)</f>
        <v>3950</v>
      </c>
      <c r="H67" s="41"/>
      <c r="I67" s="41">
        <f>SUM(I68)</f>
        <v>3097.2</v>
      </c>
      <c r="J67" s="55"/>
      <c r="K67" s="60">
        <f t="shared" si="4"/>
        <v>78.41012658227847</v>
      </c>
      <c r="L67" s="55"/>
    </row>
    <row r="68" spans="1:12" ht="32.25" customHeight="1">
      <c r="A68" s="13">
        <v>748</v>
      </c>
      <c r="B68" s="6" t="s">
        <v>92</v>
      </c>
      <c r="C68" s="11" t="s">
        <v>25</v>
      </c>
      <c r="D68" s="11" t="s">
        <v>6</v>
      </c>
      <c r="E68" s="11" t="s">
        <v>48</v>
      </c>
      <c r="F68" s="11" t="s">
        <v>91</v>
      </c>
      <c r="G68" s="41">
        <v>3950</v>
      </c>
      <c r="H68" s="45"/>
      <c r="I68" s="13">
        <v>3097.2</v>
      </c>
      <c r="J68" s="55"/>
      <c r="K68" s="60">
        <f t="shared" si="4"/>
        <v>78.41012658227847</v>
      </c>
      <c r="L68" s="55"/>
    </row>
    <row r="69" spans="1:12" ht="19.5" customHeight="1">
      <c r="A69" s="20">
        <v>748</v>
      </c>
      <c r="B69" s="21" t="s">
        <v>24</v>
      </c>
      <c r="C69" s="18" t="s">
        <v>25</v>
      </c>
      <c r="D69" s="18" t="s">
        <v>7</v>
      </c>
      <c r="E69" s="18"/>
      <c r="F69" s="18"/>
      <c r="G69" s="42">
        <f>G70+G72+G74+G77+G79</f>
        <v>57908.4</v>
      </c>
      <c r="H69" s="42">
        <f>H70+H72+H74+H77+H79</f>
        <v>47661.9</v>
      </c>
      <c r="I69" s="42">
        <f>I70+I72+I74+I77+I79</f>
        <v>45943.9</v>
      </c>
      <c r="J69" s="42">
        <f>J70+J72+J74+J77+J79</f>
        <v>36325.4</v>
      </c>
      <c r="K69" s="59">
        <f t="shared" si="4"/>
        <v>79.33892146907876</v>
      </c>
      <c r="L69" s="59">
        <f t="shared" si="4"/>
        <v>76.21475434256712</v>
      </c>
    </row>
    <row r="70" spans="1:12" ht="15.75">
      <c r="A70" s="13">
        <v>748</v>
      </c>
      <c r="B70" s="38" t="s">
        <v>17</v>
      </c>
      <c r="C70" s="35" t="s">
        <v>25</v>
      </c>
      <c r="D70" s="35" t="s">
        <v>7</v>
      </c>
      <c r="E70" s="35" t="s">
        <v>19</v>
      </c>
      <c r="F70" s="11"/>
      <c r="G70" s="41">
        <f>G71</f>
        <v>2924.6</v>
      </c>
      <c r="H70" s="41">
        <f>H71</f>
        <v>2891.1</v>
      </c>
      <c r="I70" s="41">
        <f>I71</f>
        <v>1570.6</v>
      </c>
      <c r="J70" s="41">
        <f>J71</f>
        <v>1550.6</v>
      </c>
      <c r="K70" s="60">
        <f t="shared" si="4"/>
        <v>53.70307050536825</v>
      </c>
      <c r="L70" s="60">
        <f t="shared" si="4"/>
        <v>53.63356507903566</v>
      </c>
    </row>
    <row r="71" spans="1:12" ht="31.5">
      <c r="A71" s="13">
        <v>748</v>
      </c>
      <c r="B71" s="6" t="s">
        <v>92</v>
      </c>
      <c r="C71" s="35" t="s">
        <v>25</v>
      </c>
      <c r="D71" s="35" t="s">
        <v>7</v>
      </c>
      <c r="E71" s="35" t="s">
        <v>19</v>
      </c>
      <c r="F71" s="11" t="s">
        <v>91</v>
      </c>
      <c r="G71" s="41">
        <v>2924.6</v>
      </c>
      <c r="H71" s="41">
        <v>2891.1</v>
      </c>
      <c r="I71" s="41">
        <v>1570.6</v>
      </c>
      <c r="J71" s="41">
        <v>1550.6</v>
      </c>
      <c r="K71" s="60">
        <f t="shared" si="4"/>
        <v>53.70307050536825</v>
      </c>
      <c r="L71" s="60">
        <f t="shared" si="4"/>
        <v>53.63356507903566</v>
      </c>
    </row>
    <row r="72" spans="1:12" ht="47.25">
      <c r="A72" s="13">
        <v>748</v>
      </c>
      <c r="B72" s="6" t="s">
        <v>137</v>
      </c>
      <c r="C72" s="11" t="s">
        <v>25</v>
      </c>
      <c r="D72" s="11" t="s">
        <v>7</v>
      </c>
      <c r="E72" s="11" t="s">
        <v>134</v>
      </c>
      <c r="F72" s="11"/>
      <c r="G72" s="41">
        <f>G73</f>
        <v>29902.8</v>
      </c>
      <c r="H72" s="41">
        <f>H73</f>
        <v>29902.8</v>
      </c>
      <c r="I72" s="41">
        <f>I73</f>
        <v>22265.7</v>
      </c>
      <c r="J72" s="41">
        <f>J73</f>
        <v>22265.7</v>
      </c>
      <c r="K72" s="60">
        <f aca="true" t="shared" si="5" ref="K72:L87">SUM(I72/G72*100)</f>
        <v>74.46025121393315</v>
      </c>
      <c r="L72" s="60">
        <f>SUM(J72/H72*100)</f>
        <v>74.46025121393315</v>
      </c>
    </row>
    <row r="73" spans="1:12" ht="31.5">
      <c r="A73" s="13">
        <v>748</v>
      </c>
      <c r="B73" s="6" t="s">
        <v>92</v>
      </c>
      <c r="C73" s="11" t="s">
        <v>25</v>
      </c>
      <c r="D73" s="11" t="s">
        <v>7</v>
      </c>
      <c r="E73" s="11" t="s">
        <v>134</v>
      </c>
      <c r="F73" s="11" t="s">
        <v>91</v>
      </c>
      <c r="G73" s="41">
        <v>29902.8</v>
      </c>
      <c r="H73" s="41">
        <v>29902.8</v>
      </c>
      <c r="I73" s="41">
        <v>22265.7</v>
      </c>
      <c r="J73" s="41">
        <v>22265.7</v>
      </c>
      <c r="K73" s="60">
        <f t="shared" si="5"/>
        <v>74.46025121393315</v>
      </c>
      <c r="L73" s="60">
        <f>SUM(J73/H73*100)</f>
        <v>74.46025121393315</v>
      </c>
    </row>
    <row r="74" spans="1:12" ht="47.25">
      <c r="A74" s="13">
        <v>748</v>
      </c>
      <c r="B74" s="6" t="s">
        <v>137</v>
      </c>
      <c r="C74" s="11" t="s">
        <v>25</v>
      </c>
      <c r="D74" s="11" t="s">
        <v>7</v>
      </c>
      <c r="E74" s="11" t="s">
        <v>58</v>
      </c>
      <c r="F74" s="11"/>
      <c r="G74" s="41">
        <f>SUM(G75:G76)</f>
        <v>10213</v>
      </c>
      <c r="H74" s="41"/>
      <c r="I74" s="41">
        <f>SUM(I75:I76)</f>
        <v>9598.5</v>
      </c>
      <c r="J74" s="55"/>
      <c r="K74" s="60">
        <f t="shared" si="5"/>
        <v>93.98315871927934</v>
      </c>
      <c r="L74" s="55"/>
    </row>
    <row r="75" spans="1:12" ht="31.5">
      <c r="A75" s="13">
        <v>748</v>
      </c>
      <c r="B75" s="6" t="s">
        <v>92</v>
      </c>
      <c r="C75" s="11" t="s">
        <v>25</v>
      </c>
      <c r="D75" s="11" t="s">
        <v>7</v>
      </c>
      <c r="E75" s="11" t="s">
        <v>58</v>
      </c>
      <c r="F75" s="11" t="s">
        <v>91</v>
      </c>
      <c r="G75" s="41">
        <v>9863</v>
      </c>
      <c r="H75" s="45"/>
      <c r="I75" s="41">
        <v>9248.5</v>
      </c>
      <c r="J75" s="55"/>
      <c r="K75" s="60">
        <f t="shared" si="5"/>
        <v>93.76964412450573</v>
      </c>
      <c r="L75" s="55"/>
    </row>
    <row r="76" spans="1:12" ht="48" customHeight="1">
      <c r="A76" s="13">
        <v>748</v>
      </c>
      <c r="B76" s="6" t="s">
        <v>87</v>
      </c>
      <c r="C76" s="11" t="s">
        <v>25</v>
      </c>
      <c r="D76" s="11" t="s">
        <v>7</v>
      </c>
      <c r="E76" s="11" t="s">
        <v>58</v>
      </c>
      <c r="F76" s="11" t="s">
        <v>86</v>
      </c>
      <c r="G76" s="41">
        <v>350</v>
      </c>
      <c r="H76" s="45"/>
      <c r="I76" s="41">
        <v>350</v>
      </c>
      <c r="J76" s="55"/>
      <c r="K76" s="60">
        <f t="shared" si="5"/>
        <v>100</v>
      </c>
      <c r="L76" s="55"/>
    </row>
    <row r="77" spans="1:12" ht="47.25">
      <c r="A77" s="13">
        <v>748</v>
      </c>
      <c r="B77" s="6" t="s">
        <v>137</v>
      </c>
      <c r="C77" s="11" t="s">
        <v>25</v>
      </c>
      <c r="D77" s="11" t="s">
        <v>7</v>
      </c>
      <c r="E77" s="11" t="s">
        <v>135</v>
      </c>
      <c r="F77" s="11"/>
      <c r="G77" s="41">
        <f>G78</f>
        <v>9065</v>
      </c>
      <c r="H77" s="41">
        <f>H78</f>
        <v>9065</v>
      </c>
      <c r="I77" s="41">
        <f>I78</f>
        <v>6706.1</v>
      </c>
      <c r="J77" s="41">
        <f>J78</f>
        <v>6706.1</v>
      </c>
      <c r="K77" s="60">
        <f t="shared" si="5"/>
        <v>73.97793712079427</v>
      </c>
      <c r="L77" s="60">
        <f t="shared" si="5"/>
        <v>73.97793712079427</v>
      </c>
    </row>
    <row r="78" spans="1:12" ht="31.5">
      <c r="A78" s="13">
        <v>748</v>
      </c>
      <c r="B78" s="6" t="s">
        <v>92</v>
      </c>
      <c r="C78" s="11" t="s">
        <v>25</v>
      </c>
      <c r="D78" s="11" t="s">
        <v>7</v>
      </c>
      <c r="E78" s="11" t="s">
        <v>135</v>
      </c>
      <c r="F78" s="11" t="s">
        <v>91</v>
      </c>
      <c r="G78" s="41">
        <v>9065</v>
      </c>
      <c r="H78" s="41">
        <v>9065</v>
      </c>
      <c r="I78" s="41">
        <v>6706.1</v>
      </c>
      <c r="J78" s="41">
        <v>6706.1</v>
      </c>
      <c r="K78" s="60">
        <f t="shared" si="5"/>
        <v>73.97793712079427</v>
      </c>
      <c r="L78" s="60">
        <f t="shared" si="5"/>
        <v>73.97793712079427</v>
      </c>
    </row>
    <row r="79" spans="1:12" ht="95.25" customHeight="1">
      <c r="A79" s="13">
        <v>748</v>
      </c>
      <c r="B79" s="6" t="s">
        <v>178</v>
      </c>
      <c r="C79" s="11" t="s">
        <v>25</v>
      </c>
      <c r="D79" s="11" t="s">
        <v>7</v>
      </c>
      <c r="E79" s="11" t="s">
        <v>136</v>
      </c>
      <c r="F79" s="11"/>
      <c r="G79" s="41">
        <f>G80</f>
        <v>5803</v>
      </c>
      <c r="H79" s="41">
        <f>H80</f>
        <v>5803</v>
      </c>
      <c r="I79" s="41">
        <f>I80</f>
        <v>5803</v>
      </c>
      <c r="J79" s="41">
        <f>J80</f>
        <v>5803</v>
      </c>
      <c r="K79" s="60">
        <f t="shared" si="5"/>
        <v>100</v>
      </c>
      <c r="L79" s="60">
        <f t="shared" si="5"/>
        <v>100</v>
      </c>
    </row>
    <row r="80" spans="1:12" ht="31.5">
      <c r="A80" s="13">
        <v>748</v>
      </c>
      <c r="B80" s="6" t="s">
        <v>92</v>
      </c>
      <c r="C80" s="11" t="s">
        <v>25</v>
      </c>
      <c r="D80" s="11" t="s">
        <v>7</v>
      </c>
      <c r="E80" s="11" t="s">
        <v>136</v>
      </c>
      <c r="F80" s="11" t="s">
        <v>91</v>
      </c>
      <c r="G80" s="41">
        <v>5803</v>
      </c>
      <c r="H80" s="41">
        <v>5803</v>
      </c>
      <c r="I80" s="41">
        <v>5803</v>
      </c>
      <c r="J80" s="41">
        <v>5803</v>
      </c>
      <c r="K80" s="60">
        <f t="shared" si="5"/>
        <v>100</v>
      </c>
      <c r="L80" s="60">
        <f t="shared" si="5"/>
        <v>100</v>
      </c>
    </row>
    <row r="81" spans="1:12" ht="33" customHeight="1">
      <c r="A81" s="20">
        <v>748</v>
      </c>
      <c r="B81" s="21" t="s">
        <v>44</v>
      </c>
      <c r="C81" s="18" t="s">
        <v>18</v>
      </c>
      <c r="D81" s="18" t="s">
        <v>10</v>
      </c>
      <c r="E81" s="18"/>
      <c r="F81" s="18"/>
      <c r="G81" s="42">
        <f>SUM(G82)</f>
        <v>3270</v>
      </c>
      <c r="H81" s="42"/>
      <c r="I81" s="42">
        <f>SUM(I82)</f>
        <v>3270</v>
      </c>
      <c r="J81" s="42"/>
      <c r="K81" s="59">
        <f t="shared" si="5"/>
        <v>100</v>
      </c>
      <c r="L81" s="55"/>
    </row>
    <row r="82" spans="1:12" ht="61.5" customHeight="1">
      <c r="A82" s="13">
        <v>748</v>
      </c>
      <c r="B82" s="6" t="s">
        <v>104</v>
      </c>
      <c r="C82" s="11" t="s">
        <v>18</v>
      </c>
      <c r="D82" s="11" t="s">
        <v>10</v>
      </c>
      <c r="E82" s="11" t="s">
        <v>67</v>
      </c>
      <c r="F82" s="11"/>
      <c r="G82" s="41">
        <f>SUM(G83)</f>
        <v>3270</v>
      </c>
      <c r="H82" s="41"/>
      <c r="I82" s="41">
        <f>SUM(I83)</f>
        <v>3270</v>
      </c>
      <c r="J82" s="41"/>
      <c r="K82" s="60">
        <f t="shared" si="5"/>
        <v>100</v>
      </c>
      <c r="L82" s="55"/>
    </row>
    <row r="83" spans="1:12" ht="20.25" customHeight="1">
      <c r="A83" s="13">
        <v>748</v>
      </c>
      <c r="B83" s="8" t="s">
        <v>93</v>
      </c>
      <c r="C83" s="11" t="s">
        <v>18</v>
      </c>
      <c r="D83" s="11" t="s">
        <v>10</v>
      </c>
      <c r="E83" s="11" t="s">
        <v>67</v>
      </c>
      <c r="F83" s="11" t="s">
        <v>94</v>
      </c>
      <c r="G83" s="41">
        <v>3270</v>
      </c>
      <c r="H83" s="45"/>
      <c r="I83" s="41">
        <v>3270</v>
      </c>
      <c r="J83" s="55"/>
      <c r="K83" s="60">
        <f t="shared" si="5"/>
        <v>100</v>
      </c>
      <c r="L83" s="55"/>
    </row>
    <row r="84" spans="1:12" ht="30.75" customHeight="1">
      <c r="A84" s="16">
        <v>749</v>
      </c>
      <c r="B84" s="5" t="s">
        <v>26</v>
      </c>
      <c r="C84" s="14"/>
      <c r="D84" s="14"/>
      <c r="E84" s="14"/>
      <c r="F84" s="14"/>
      <c r="G84" s="44">
        <f>G85+G99+G107+G117+G139+G130+G96+G144+G150+G157</f>
        <v>387527.80000000005</v>
      </c>
      <c r="H84" s="44">
        <f>H85+H99+H107+H117+H139+H130+H96+H144+H150+H157</f>
        <v>321344.6</v>
      </c>
      <c r="I84" s="44">
        <f>I85+I99+I107+I117+I139+I130+I96+I144+I150+I157</f>
        <v>198966.3</v>
      </c>
      <c r="J84" s="44">
        <f>J85+J99+J107+J117+J139+J130+J96+J144+J150+J157</f>
        <v>142354.9</v>
      </c>
      <c r="K84" s="58">
        <f t="shared" si="5"/>
        <v>51.34245852813655</v>
      </c>
      <c r="L84" s="58">
        <f t="shared" si="5"/>
        <v>44.29976417839291</v>
      </c>
    </row>
    <row r="85" spans="1:12" ht="18.75" customHeight="1">
      <c r="A85" s="20">
        <v>749</v>
      </c>
      <c r="B85" s="21" t="s">
        <v>50</v>
      </c>
      <c r="C85" s="18" t="s">
        <v>6</v>
      </c>
      <c r="D85" s="18" t="s">
        <v>47</v>
      </c>
      <c r="E85" s="18"/>
      <c r="F85" s="18"/>
      <c r="G85" s="42">
        <f>G86+G92+G90+G94</f>
        <v>28640.5</v>
      </c>
      <c r="H85" s="42">
        <f>H86+H92+H90+H94</f>
        <v>14523</v>
      </c>
      <c r="I85" s="42">
        <f>I86+I92+I90+I94</f>
        <v>28546.699999999997</v>
      </c>
      <c r="J85" s="42">
        <f>J86+J92+J90+J94</f>
        <v>14523</v>
      </c>
      <c r="K85" s="59">
        <f t="shared" si="5"/>
        <v>99.67249175119149</v>
      </c>
      <c r="L85" s="59">
        <f t="shared" si="5"/>
        <v>100</v>
      </c>
    </row>
    <row r="86" spans="1:12" ht="64.5" customHeight="1">
      <c r="A86" s="13">
        <v>749</v>
      </c>
      <c r="B86" s="8" t="s">
        <v>40</v>
      </c>
      <c r="C86" s="11" t="s">
        <v>6</v>
      </c>
      <c r="D86" s="11" t="s">
        <v>47</v>
      </c>
      <c r="E86" s="11" t="s">
        <v>8</v>
      </c>
      <c r="F86" s="11"/>
      <c r="G86" s="41">
        <f>SUM(G87+G88+G89)</f>
        <v>5257</v>
      </c>
      <c r="H86" s="41"/>
      <c r="I86" s="41">
        <f>SUM(I87+I88+I89)</f>
        <v>5256.3</v>
      </c>
      <c r="J86" s="41"/>
      <c r="K86" s="60">
        <f t="shared" si="5"/>
        <v>99.9866844207723</v>
      </c>
      <c r="L86" s="55"/>
    </row>
    <row r="87" spans="1:12" ht="94.5" customHeight="1">
      <c r="A87" s="13">
        <v>749</v>
      </c>
      <c r="B87" s="8" t="s">
        <v>84</v>
      </c>
      <c r="C87" s="11" t="s">
        <v>6</v>
      </c>
      <c r="D87" s="11" t="s">
        <v>47</v>
      </c>
      <c r="E87" s="11" t="s">
        <v>8</v>
      </c>
      <c r="F87" s="11" t="s">
        <v>85</v>
      </c>
      <c r="G87" s="41">
        <v>4512.4</v>
      </c>
      <c r="H87" s="45"/>
      <c r="I87" s="41">
        <v>4512.2</v>
      </c>
      <c r="J87" s="55"/>
      <c r="K87" s="60">
        <f t="shared" si="5"/>
        <v>99.99556776881484</v>
      </c>
      <c r="L87" s="55"/>
    </row>
    <row r="88" spans="1:12" ht="33" customHeight="1">
      <c r="A88" s="13">
        <v>749</v>
      </c>
      <c r="B88" s="8" t="s">
        <v>89</v>
      </c>
      <c r="C88" s="11" t="s">
        <v>6</v>
      </c>
      <c r="D88" s="11" t="s">
        <v>47</v>
      </c>
      <c r="E88" s="11" t="s">
        <v>8</v>
      </c>
      <c r="F88" s="11" t="s">
        <v>88</v>
      </c>
      <c r="G88" s="41">
        <v>726</v>
      </c>
      <c r="H88" s="45"/>
      <c r="I88" s="41">
        <v>725.5</v>
      </c>
      <c r="J88" s="55"/>
      <c r="K88" s="60">
        <f aca="true" t="shared" si="6" ref="K88:L101">SUM(I88/G88*100)</f>
        <v>99.93112947658402</v>
      </c>
      <c r="L88" s="55"/>
    </row>
    <row r="89" spans="1:12" ht="18" customHeight="1">
      <c r="A89" s="13">
        <v>749</v>
      </c>
      <c r="B89" s="8" t="s">
        <v>93</v>
      </c>
      <c r="C89" s="11" t="s">
        <v>6</v>
      </c>
      <c r="D89" s="11" t="s">
        <v>47</v>
      </c>
      <c r="E89" s="11" t="s">
        <v>8</v>
      </c>
      <c r="F89" s="11" t="s">
        <v>94</v>
      </c>
      <c r="G89" s="41">
        <v>18.6</v>
      </c>
      <c r="H89" s="54"/>
      <c r="I89" s="41">
        <v>18.6</v>
      </c>
      <c r="J89" s="55"/>
      <c r="K89" s="60">
        <f t="shared" si="6"/>
        <v>100</v>
      </c>
      <c r="L89" s="55"/>
    </row>
    <row r="90" spans="1:12" ht="46.5" customHeight="1">
      <c r="A90" s="13">
        <v>749</v>
      </c>
      <c r="B90" s="6" t="s">
        <v>56</v>
      </c>
      <c r="C90" s="11" t="s">
        <v>6</v>
      </c>
      <c r="D90" s="11" t="s">
        <v>47</v>
      </c>
      <c r="E90" s="11" t="s">
        <v>55</v>
      </c>
      <c r="F90" s="11"/>
      <c r="G90" s="41">
        <f>G91</f>
        <v>3167</v>
      </c>
      <c r="H90" s="41"/>
      <c r="I90" s="41">
        <f>I91</f>
        <v>3167</v>
      </c>
      <c r="J90" s="41"/>
      <c r="K90" s="60">
        <f t="shared" si="6"/>
        <v>100</v>
      </c>
      <c r="L90" s="55"/>
    </row>
    <row r="91" spans="1:12" ht="15.75">
      <c r="A91" s="13">
        <v>749</v>
      </c>
      <c r="B91" s="8" t="s">
        <v>93</v>
      </c>
      <c r="C91" s="11" t="s">
        <v>6</v>
      </c>
      <c r="D91" s="11" t="s">
        <v>47</v>
      </c>
      <c r="E91" s="11" t="s">
        <v>55</v>
      </c>
      <c r="F91" s="11" t="s">
        <v>94</v>
      </c>
      <c r="G91" s="41">
        <v>3167</v>
      </c>
      <c r="H91" s="45"/>
      <c r="I91" s="41">
        <v>3167</v>
      </c>
      <c r="J91" s="55"/>
      <c r="K91" s="60">
        <f t="shared" si="6"/>
        <v>100</v>
      </c>
      <c r="L91" s="55"/>
    </row>
    <row r="92" spans="1:12" ht="48.75" customHeight="1">
      <c r="A92" s="13">
        <v>749</v>
      </c>
      <c r="B92" s="6" t="s">
        <v>56</v>
      </c>
      <c r="C92" s="11" t="s">
        <v>6</v>
      </c>
      <c r="D92" s="11" t="s">
        <v>47</v>
      </c>
      <c r="E92" s="11" t="s">
        <v>138</v>
      </c>
      <c r="F92" s="11"/>
      <c r="G92" s="41">
        <f>G93</f>
        <v>14523</v>
      </c>
      <c r="H92" s="41">
        <f>H93</f>
        <v>14523</v>
      </c>
      <c r="I92" s="41">
        <f>I93</f>
        <v>14523</v>
      </c>
      <c r="J92" s="41">
        <f>J93</f>
        <v>14523</v>
      </c>
      <c r="K92" s="60">
        <f t="shared" si="6"/>
        <v>100</v>
      </c>
      <c r="L92" s="60">
        <f t="shared" si="6"/>
        <v>100</v>
      </c>
    </row>
    <row r="93" spans="1:12" ht="15.75">
      <c r="A93" s="13">
        <v>749</v>
      </c>
      <c r="B93" s="8" t="s">
        <v>93</v>
      </c>
      <c r="C93" s="11" t="s">
        <v>6</v>
      </c>
      <c r="D93" s="11" t="s">
        <v>47</v>
      </c>
      <c r="E93" s="11" t="s">
        <v>138</v>
      </c>
      <c r="F93" s="11" t="s">
        <v>94</v>
      </c>
      <c r="G93" s="41">
        <v>14523</v>
      </c>
      <c r="H93" s="54">
        <v>14523</v>
      </c>
      <c r="I93" s="41">
        <v>14523</v>
      </c>
      <c r="J93" s="41">
        <v>14523</v>
      </c>
      <c r="K93" s="60">
        <f t="shared" si="6"/>
        <v>100</v>
      </c>
      <c r="L93" s="60">
        <f t="shared" si="6"/>
        <v>100</v>
      </c>
    </row>
    <row r="94" spans="1:12" ht="64.5" customHeight="1">
      <c r="A94" s="13">
        <v>749</v>
      </c>
      <c r="B94" s="38" t="s">
        <v>167</v>
      </c>
      <c r="C94" s="11" t="s">
        <v>6</v>
      </c>
      <c r="D94" s="11" t="s">
        <v>47</v>
      </c>
      <c r="E94" s="11" t="s">
        <v>82</v>
      </c>
      <c r="F94" s="11"/>
      <c r="G94" s="41">
        <f>G95</f>
        <v>5693.5</v>
      </c>
      <c r="H94" s="41"/>
      <c r="I94" s="41">
        <f>I95</f>
        <v>5600.4</v>
      </c>
      <c r="J94" s="55"/>
      <c r="K94" s="60">
        <f t="shared" si="6"/>
        <v>98.36480196715553</v>
      </c>
      <c r="L94" s="55"/>
    </row>
    <row r="95" spans="1:12" ht="31.5" customHeight="1">
      <c r="A95" s="13">
        <v>749</v>
      </c>
      <c r="B95" s="8" t="s">
        <v>89</v>
      </c>
      <c r="C95" s="11" t="s">
        <v>6</v>
      </c>
      <c r="D95" s="11" t="s">
        <v>47</v>
      </c>
      <c r="E95" s="35" t="s">
        <v>82</v>
      </c>
      <c r="F95" s="11" t="s">
        <v>88</v>
      </c>
      <c r="G95" s="41">
        <v>5693.5</v>
      </c>
      <c r="H95" s="45"/>
      <c r="I95" s="41">
        <v>5600.4</v>
      </c>
      <c r="J95" s="55"/>
      <c r="K95" s="60">
        <f t="shared" si="6"/>
        <v>98.36480196715553</v>
      </c>
      <c r="L95" s="55"/>
    </row>
    <row r="96" spans="1:12" ht="20.25" customHeight="1">
      <c r="A96" s="20">
        <v>749</v>
      </c>
      <c r="B96" s="17" t="s">
        <v>79</v>
      </c>
      <c r="C96" s="18" t="s">
        <v>7</v>
      </c>
      <c r="D96" s="18" t="s">
        <v>25</v>
      </c>
      <c r="E96" s="37"/>
      <c r="F96" s="18"/>
      <c r="G96" s="42">
        <f>G97</f>
        <v>3644</v>
      </c>
      <c r="H96" s="42"/>
      <c r="I96" s="42">
        <f>I97</f>
        <v>3285</v>
      </c>
      <c r="J96" s="55"/>
      <c r="K96" s="59">
        <f t="shared" si="6"/>
        <v>90.14818880351262</v>
      </c>
      <c r="L96" s="55"/>
    </row>
    <row r="97" spans="1:12" ht="78.75" customHeight="1">
      <c r="A97" s="13">
        <v>749</v>
      </c>
      <c r="B97" s="8" t="s">
        <v>125</v>
      </c>
      <c r="C97" s="11" t="s">
        <v>7</v>
      </c>
      <c r="D97" s="11" t="s">
        <v>25</v>
      </c>
      <c r="E97" s="35" t="s">
        <v>126</v>
      </c>
      <c r="F97" s="11"/>
      <c r="G97" s="41">
        <f>G98</f>
        <v>3644</v>
      </c>
      <c r="H97" s="41"/>
      <c r="I97" s="41">
        <f>I98</f>
        <v>3285</v>
      </c>
      <c r="J97" s="55"/>
      <c r="K97" s="60">
        <f t="shared" si="6"/>
        <v>90.14818880351262</v>
      </c>
      <c r="L97" s="55"/>
    </row>
    <row r="98" spans="1:12" ht="48.75" customHeight="1">
      <c r="A98" s="13">
        <v>749</v>
      </c>
      <c r="B98" s="6" t="s">
        <v>179</v>
      </c>
      <c r="C98" s="11" t="s">
        <v>7</v>
      </c>
      <c r="D98" s="11" t="s">
        <v>25</v>
      </c>
      <c r="E98" s="35" t="s">
        <v>126</v>
      </c>
      <c r="F98" s="11" t="s">
        <v>95</v>
      </c>
      <c r="G98" s="41">
        <v>3644</v>
      </c>
      <c r="H98" s="45"/>
      <c r="I98" s="41">
        <v>3285</v>
      </c>
      <c r="J98" s="55"/>
      <c r="K98" s="60">
        <f t="shared" si="6"/>
        <v>90.14818880351262</v>
      </c>
      <c r="L98" s="55"/>
    </row>
    <row r="99" spans="1:12" ht="33" customHeight="1">
      <c r="A99" s="20">
        <v>749</v>
      </c>
      <c r="B99" s="21" t="s">
        <v>75</v>
      </c>
      <c r="C99" s="18" t="s">
        <v>11</v>
      </c>
      <c r="D99" s="18" t="s">
        <v>30</v>
      </c>
      <c r="E99" s="18"/>
      <c r="F99" s="18"/>
      <c r="G99" s="42">
        <f>G100+G102+G104</f>
        <v>37136.8</v>
      </c>
      <c r="H99" s="42">
        <f>H100+H102+H104</f>
        <v>24306.9</v>
      </c>
      <c r="I99" s="42">
        <f>I100+I102+I104</f>
        <v>36811.100000000006</v>
      </c>
      <c r="J99" s="42">
        <f>J100+J102+J104</f>
        <v>24197.5</v>
      </c>
      <c r="K99" s="59">
        <f t="shared" si="6"/>
        <v>99.12297236164667</v>
      </c>
      <c r="L99" s="59">
        <f t="shared" si="6"/>
        <v>99.54992203859808</v>
      </c>
    </row>
    <row r="100" spans="1:12" ht="126" customHeight="1">
      <c r="A100" s="13">
        <v>749</v>
      </c>
      <c r="B100" s="8" t="s">
        <v>190</v>
      </c>
      <c r="C100" s="11" t="s">
        <v>11</v>
      </c>
      <c r="D100" s="11" t="s">
        <v>30</v>
      </c>
      <c r="E100" s="11" t="s">
        <v>122</v>
      </c>
      <c r="F100" s="18"/>
      <c r="G100" s="41">
        <f>G101</f>
        <v>4165.5</v>
      </c>
      <c r="H100" s="41">
        <f>H101</f>
        <v>4165.5</v>
      </c>
      <c r="I100" s="41">
        <f>I101</f>
        <v>4165.5</v>
      </c>
      <c r="J100" s="41">
        <f>J101</f>
        <v>4165.5</v>
      </c>
      <c r="K100" s="60">
        <f t="shared" si="6"/>
        <v>100</v>
      </c>
      <c r="L100" s="60">
        <f t="shared" si="6"/>
        <v>100</v>
      </c>
    </row>
    <row r="101" spans="1:12" ht="48" customHeight="1">
      <c r="A101" s="13">
        <v>749</v>
      </c>
      <c r="B101" s="6" t="s">
        <v>179</v>
      </c>
      <c r="C101" s="11" t="s">
        <v>11</v>
      </c>
      <c r="D101" s="11" t="s">
        <v>30</v>
      </c>
      <c r="E101" s="11" t="s">
        <v>122</v>
      </c>
      <c r="F101" s="11" t="s">
        <v>95</v>
      </c>
      <c r="G101" s="43">
        <v>4165.5</v>
      </c>
      <c r="H101" s="41">
        <v>4165.5</v>
      </c>
      <c r="I101" s="41">
        <v>4165.5</v>
      </c>
      <c r="J101" s="41">
        <v>4165.5</v>
      </c>
      <c r="K101" s="60">
        <f t="shared" si="6"/>
        <v>100</v>
      </c>
      <c r="L101" s="60">
        <f t="shared" si="6"/>
        <v>100</v>
      </c>
    </row>
    <row r="102" spans="1:12" ht="79.5" customHeight="1">
      <c r="A102" s="13">
        <v>749</v>
      </c>
      <c r="B102" s="8" t="s">
        <v>180</v>
      </c>
      <c r="C102" s="11" t="s">
        <v>11</v>
      </c>
      <c r="D102" s="11" t="s">
        <v>30</v>
      </c>
      <c r="E102" s="11" t="s">
        <v>139</v>
      </c>
      <c r="F102" s="11"/>
      <c r="G102" s="41">
        <f>G103</f>
        <v>20141.4</v>
      </c>
      <c r="H102" s="41">
        <f>H103</f>
        <v>20141.4</v>
      </c>
      <c r="I102" s="41">
        <f>I103</f>
        <v>20031.9</v>
      </c>
      <c r="J102" s="41">
        <f>J103</f>
        <v>20032</v>
      </c>
      <c r="K102" s="60">
        <f>SUM(I102/G102*100)</f>
        <v>99.45634365039173</v>
      </c>
      <c r="L102" s="60">
        <f>SUM(J102/H102*100)</f>
        <v>99.45684014020871</v>
      </c>
    </row>
    <row r="103" spans="1:12" ht="33" customHeight="1">
      <c r="A103" s="13">
        <v>749</v>
      </c>
      <c r="B103" s="8" t="s">
        <v>89</v>
      </c>
      <c r="C103" s="11" t="s">
        <v>11</v>
      </c>
      <c r="D103" s="11" t="s">
        <v>30</v>
      </c>
      <c r="E103" s="11" t="s">
        <v>139</v>
      </c>
      <c r="F103" s="11" t="s">
        <v>88</v>
      </c>
      <c r="G103" s="41">
        <v>20141.4</v>
      </c>
      <c r="H103" s="41">
        <v>20141.4</v>
      </c>
      <c r="I103" s="41">
        <v>20031.9</v>
      </c>
      <c r="J103" s="41">
        <v>20032</v>
      </c>
      <c r="K103" s="60">
        <f>SUM(I103/G103*100)</f>
        <v>99.45634365039173</v>
      </c>
      <c r="L103" s="60">
        <f>SUM(J103/H103*100)</f>
        <v>99.45684014020871</v>
      </c>
    </row>
    <row r="104" spans="1:12" ht="81.75" customHeight="1">
      <c r="A104" s="13">
        <v>749</v>
      </c>
      <c r="B104" s="8" t="s">
        <v>168</v>
      </c>
      <c r="C104" s="11" t="s">
        <v>11</v>
      </c>
      <c r="D104" s="11" t="s">
        <v>30</v>
      </c>
      <c r="E104" s="11" t="s">
        <v>59</v>
      </c>
      <c r="F104" s="11"/>
      <c r="G104" s="41">
        <f>G105+G106</f>
        <v>12829.9</v>
      </c>
      <c r="H104" s="41"/>
      <c r="I104" s="41">
        <f>I105+I106</f>
        <v>12613.7</v>
      </c>
      <c r="J104" s="41"/>
      <c r="K104" s="60">
        <f aca="true" t="shared" si="7" ref="K104:K112">SUM(I104/G104*100)</f>
        <v>98.3148738493675</v>
      </c>
      <c r="L104" s="60"/>
    </row>
    <row r="105" spans="1:12" ht="34.5" customHeight="1">
      <c r="A105" s="13">
        <v>749</v>
      </c>
      <c r="B105" s="8" t="s">
        <v>89</v>
      </c>
      <c r="C105" s="11" t="s">
        <v>11</v>
      </c>
      <c r="D105" s="11" t="s">
        <v>30</v>
      </c>
      <c r="E105" s="11" t="s">
        <v>59</v>
      </c>
      <c r="F105" s="11" t="s">
        <v>88</v>
      </c>
      <c r="G105" s="41">
        <v>11901.9</v>
      </c>
      <c r="H105" s="45"/>
      <c r="I105" s="41">
        <v>11726</v>
      </c>
      <c r="J105" s="41"/>
      <c r="K105" s="60">
        <f t="shared" si="7"/>
        <v>98.52208470916408</v>
      </c>
      <c r="L105" s="60"/>
    </row>
    <row r="106" spans="1:12" ht="47.25" customHeight="1">
      <c r="A106" s="13">
        <v>749</v>
      </c>
      <c r="B106" s="6" t="s">
        <v>179</v>
      </c>
      <c r="C106" s="11" t="s">
        <v>11</v>
      </c>
      <c r="D106" s="11" t="s">
        <v>30</v>
      </c>
      <c r="E106" s="11" t="s">
        <v>59</v>
      </c>
      <c r="F106" s="11" t="s">
        <v>95</v>
      </c>
      <c r="G106" s="43">
        <v>928</v>
      </c>
      <c r="H106" s="45"/>
      <c r="I106" s="41">
        <v>887.7</v>
      </c>
      <c r="J106" s="41"/>
      <c r="K106" s="60">
        <f t="shared" si="7"/>
        <v>95.6573275862069</v>
      </c>
      <c r="L106" s="60"/>
    </row>
    <row r="107" spans="1:12" ht="15.75" customHeight="1">
      <c r="A107" s="20">
        <v>749</v>
      </c>
      <c r="B107" s="17" t="s">
        <v>22</v>
      </c>
      <c r="C107" s="18" t="s">
        <v>20</v>
      </c>
      <c r="D107" s="18" t="s">
        <v>10</v>
      </c>
      <c r="E107" s="18"/>
      <c r="F107" s="18"/>
      <c r="G107" s="42">
        <f>G108+G110+G113+G115</f>
        <v>54800.600000000006</v>
      </c>
      <c r="H107" s="42">
        <f>H108+H110+H113+H115</f>
        <v>50347.5</v>
      </c>
      <c r="I107" s="42">
        <f>I108+I110+I113+I115</f>
        <v>3981.1</v>
      </c>
      <c r="J107" s="42">
        <f>J108+J110+J113+J115</f>
        <v>2235.4</v>
      </c>
      <c r="K107" s="59">
        <f t="shared" si="7"/>
        <v>7.264701481370641</v>
      </c>
      <c r="L107" s="59">
        <f>SUM(J107/H107*100)</f>
        <v>4.439942400317792</v>
      </c>
    </row>
    <row r="108" spans="1:12" ht="126.75" customHeight="1">
      <c r="A108" s="13">
        <v>749</v>
      </c>
      <c r="B108" s="38" t="s">
        <v>191</v>
      </c>
      <c r="C108" s="11" t="s">
        <v>20</v>
      </c>
      <c r="D108" s="11" t="s">
        <v>10</v>
      </c>
      <c r="E108" s="11" t="s">
        <v>122</v>
      </c>
      <c r="F108" s="11"/>
      <c r="G108" s="41">
        <f>G109</f>
        <v>2235.4</v>
      </c>
      <c r="H108" s="41">
        <f>H109</f>
        <v>2235.4</v>
      </c>
      <c r="I108" s="41">
        <f>I109</f>
        <v>2235.4</v>
      </c>
      <c r="J108" s="41">
        <f>J109</f>
        <v>2235.4</v>
      </c>
      <c r="K108" s="60">
        <f t="shared" si="7"/>
        <v>100</v>
      </c>
      <c r="L108" s="60">
        <f>SUM(J108/H108*100)</f>
        <v>100</v>
      </c>
    </row>
    <row r="109" spans="1:12" ht="50.25" customHeight="1">
      <c r="A109" s="13">
        <v>749</v>
      </c>
      <c r="B109" s="6" t="s">
        <v>179</v>
      </c>
      <c r="C109" s="11" t="s">
        <v>20</v>
      </c>
      <c r="D109" s="11" t="s">
        <v>10</v>
      </c>
      <c r="E109" s="11" t="s">
        <v>122</v>
      </c>
      <c r="F109" s="11" t="s">
        <v>95</v>
      </c>
      <c r="G109" s="41">
        <v>2235.4</v>
      </c>
      <c r="H109" s="41">
        <v>2235.4</v>
      </c>
      <c r="I109" s="41">
        <v>2235.4</v>
      </c>
      <c r="J109" s="41">
        <v>2235.4</v>
      </c>
      <c r="K109" s="60">
        <f t="shared" si="7"/>
        <v>100</v>
      </c>
      <c r="L109" s="60">
        <f>SUM(J109/H109*100)</f>
        <v>100</v>
      </c>
    </row>
    <row r="110" spans="1:12" ht="78.75" customHeight="1">
      <c r="A110" s="50">
        <v>749</v>
      </c>
      <c r="B110" s="38" t="s">
        <v>181</v>
      </c>
      <c r="C110" s="11" t="s">
        <v>20</v>
      </c>
      <c r="D110" s="11" t="s">
        <v>10</v>
      </c>
      <c r="E110" s="11" t="s">
        <v>140</v>
      </c>
      <c r="F110" s="11"/>
      <c r="G110" s="41">
        <f>G112+G111</f>
        <v>48915.200000000004</v>
      </c>
      <c r="H110" s="41">
        <f>H112+H111</f>
        <v>48112.1</v>
      </c>
      <c r="I110" s="41">
        <f>I112+I111</f>
        <v>691.1</v>
      </c>
      <c r="J110" s="41"/>
      <c r="K110" s="60">
        <f t="shared" si="7"/>
        <v>1.4128532644249638</v>
      </c>
      <c r="L110" s="60"/>
    </row>
    <row r="111" spans="1:12" ht="32.25" customHeight="1">
      <c r="A111" s="13">
        <v>749</v>
      </c>
      <c r="B111" s="8" t="s">
        <v>89</v>
      </c>
      <c r="C111" s="11" t="s">
        <v>20</v>
      </c>
      <c r="D111" s="11" t="s">
        <v>10</v>
      </c>
      <c r="E111" s="11" t="s">
        <v>140</v>
      </c>
      <c r="F111" s="11" t="s">
        <v>88</v>
      </c>
      <c r="G111" s="41">
        <v>82.4</v>
      </c>
      <c r="H111" s="41"/>
      <c r="I111" s="41">
        <v>82.4</v>
      </c>
      <c r="J111" s="55"/>
      <c r="K111" s="60">
        <f t="shared" si="7"/>
        <v>100</v>
      </c>
      <c r="L111" s="60"/>
    </row>
    <row r="112" spans="1:12" ht="53.25" customHeight="1">
      <c r="A112" s="13">
        <v>749</v>
      </c>
      <c r="B112" s="6" t="s">
        <v>179</v>
      </c>
      <c r="C112" s="11" t="s">
        <v>20</v>
      </c>
      <c r="D112" s="11" t="s">
        <v>10</v>
      </c>
      <c r="E112" s="11" t="s">
        <v>140</v>
      </c>
      <c r="F112" s="11" t="s">
        <v>95</v>
      </c>
      <c r="G112" s="41">
        <v>48832.8</v>
      </c>
      <c r="H112" s="41">
        <v>48112.1</v>
      </c>
      <c r="I112" s="41">
        <v>608.7</v>
      </c>
      <c r="J112" s="55"/>
      <c r="K112" s="60">
        <f t="shared" si="7"/>
        <v>1.2464982552710473</v>
      </c>
      <c r="L112" s="60"/>
    </row>
    <row r="113" spans="1:12" ht="83.25" customHeight="1">
      <c r="A113" s="13">
        <v>749</v>
      </c>
      <c r="B113" s="8" t="s">
        <v>141</v>
      </c>
      <c r="C113" s="11" t="s">
        <v>20</v>
      </c>
      <c r="D113" s="11" t="s">
        <v>10</v>
      </c>
      <c r="E113" s="35" t="s">
        <v>142</v>
      </c>
      <c r="F113" s="53"/>
      <c r="G113" s="41">
        <f>G114</f>
        <v>2000</v>
      </c>
      <c r="H113" s="41"/>
      <c r="I113" s="41"/>
      <c r="J113" s="55"/>
      <c r="K113" s="60"/>
      <c r="L113" s="60"/>
    </row>
    <row r="114" spans="1:12" ht="31.5" customHeight="1">
      <c r="A114" s="13">
        <v>749</v>
      </c>
      <c r="B114" s="8" t="s">
        <v>89</v>
      </c>
      <c r="C114" s="11" t="s">
        <v>20</v>
      </c>
      <c r="D114" s="11" t="s">
        <v>10</v>
      </c>
      <c r="E114" s="35" t="s">
        <v>142</v>
      </c>
      <c r="F114" s="11" t="s">
        <v>88</v>
      </c>
      <c r="G114" s="41">
        <v>2000</v>
      </c>
      <c r="H114" s="41"/>
      <c r="I114" s="41"/>
      <c r="J114" s="55"/>
      <c r="K114" s="60"/>
      <c r="L114" s="60"/>
    </row>
    <row r="115" spans="1:12" ht="63" customHeight="1">
      <c r="A115" s="13">
        <v>749</v>
      </c>
      <c r="B115" s="6" t="s">
        <v>107</v>
      </c>
      <c r="C115" s="11" t="s">
        <v>20</v>
      </c>
      <c r="D115" s="11" t="s">
        <v>10</v>
      </c>
      <c r="E115" s="11" t="s">
        <v>65</v>
      </c>
      <c r="F115" s="11"/>
      <c r="G115" s="41">
        <f>G116</f>
        <v>1650</v>
      </c>
      <c r="H115" s="41"/>
      <c r="I115" s="41">
        <f>I116</f>
        <v>1054.6</v>
      </c>
      <c r="J115" s="55"/>
      <c r="K115" s="60">
        <f>SUM(I115/G115*100)</f>
        <v>63.915151515151514</v>
      </c>
      <c r="L115" s="60"/>
    </row>
    <row r="116" spans="1:12" ht="48" customHeight="1">
      <c r="A116" s="13">
        <v>749</v>
      </c>
      <c r="B116" s="6" t="s">
        <v>179</v>
      </c>
      <c r="C116" s="11" t="s">
        <v>20</v>
      </c>
      <c r="D116" s="11" t="s">
        <v>10</v>
      </c>
      <c r="E116" s="11" t="s">
        <v>65</v>
      </c>
      <c r="F116" s="11" t="s">
        <v>95</v>
      </c>
      <c r="G116" s="41">
        <v>1650</v>
      </c>
      <c r="H116" s="41"/>
      <c r="I116" s="41">
        <v>1054.6</v>
      </c>
      <c r="J116" s="55"/>
      <c r="K116" s="60">
        <f>SUM(I116/G116*100)</f>
        <v>63.915151515151514</v>
      </c>
      <c r="L116" s="60"/>
    </row>
    <row r="117" spans="1:12" ht="15.75" customHeight="1">
      <c r="A117" s="20">
        <v>749</v>
      </c>
      <c r="B117" s="21" t="s">
        <v>23</v>
      </c>
      <c r="C117" s="18" t="s">
        <v>20</v>
      </c>
      <c r="D117" s="18" t="s">
        <v>7</v>
      </c>
      <c r="E117" s="18"/>
      <c r="F117" s="18"/>
      <c r="G117" s="42">
        <f>G118+G120+G124+G126+G128+G122</f>
        <v>19023.4</v>
      </c>
      <c r="H117" s="42">
        <f>H118+H120+H124+H126+H128</f>
        <v>5000</v>
      </c>
      <c r="I117" s="42">
        <f>I118+I120+I124+I126+I128+I122</f>
        <v>15284.1</v>
      </c>
      <c r="J117" s="42">
        <f>J118+J120+J124+J126+J128</f>
        <v>4200</v>
      </c>
      <c r="K117" s="59">
        <f>SUM(I117/G117*100)</f>
        <v>80.34368199165239</v>
      </c>
      <c r="L117" s="59">
        <f>SUM(J117/H117*100)</f>
        <v>84</v>
      </c>
    </row>
    <row r="118" spans="1:12" ht="111.75" customHeight="1">
      <c r="A118" s="13">
        <v>749</v>
      </c>
      <c r="B118" s="8" t="s">
        <v>192</v>
      </c>
      <c r="C118" s="11" t="s">
        <v>20</v>
      </c>
      <c r="D118" s="11" t="s">
        <v>7</v>
      </c>
      <c r="E118" s="11" t="s">
        <v>122</v>
      </c>
      <c r="F118" s="11"/>
      <c r="G118" s="41">
        <f>G119</f>
        <v>2500</v>
      </c>
      <c r="H118" s="41">
        <f>H119</f>
        <v>2500</v>
      </c>
      <c r="I118" s="41">
        <f>I119</f>
        <v>2500</v>
      </c>
      <c r="J118" s="41">
        <f>J119</f>
        <v>2500</v>
      </c>
      <c r="K118" s="60">
        <f>SUM(I118/G118*100)</f>
        <v>100</v>
      </c>
      <c r="L118" s="60">
        <f>SUM(J118/H118*100)</f>
        <v>100</v>
      </c>
    </row>
    <row r="119" spans="1:12" ht="48.75" customHeight="1">
      <c r="A119" s="13">
        <v>749</v>
      </c>
      <c r="B119" s="6" t="s">
        <v>179</v>
      </c>
      <c r="C119" s="11" t="s">
        <v>20</v>
      </c>
      <c r="D119" s="11" t="s">
        <v>7</v>
      </c>
      <c r="E119" s="11" t="s">
        <v>122</v>
      </c>
      <c r="F119" s="11" t="s">
        <v>95</v>
      </c>
      <c r="G119" s="41">
        <v>2500</v>
      </c>
      <c r="H119" s="41">
        <v>2500</v>
      </c>
      <c r="I119" s="41">
        <v>2500</v>
      </c>
      <c r="J119" s="41">
        <v>2500</v>
      </c>
      <c r="K119" s="60">
        <f>SUM(I119/G119*100)</f>
        <v>100</v>
      </c>
      <c r="L119" s="60">
        <f>SUM(J119/H119*100)</f>
        <v>100</v>
      </c>
    </row>
    <row r="120" spans="1:12" ht="63">
      <c r="A120" s="13">
        <v>749</v>
      </c>
      <c r="B120" s="6" t="s">
        <v>169</v>
      </c>
      <c r="C120" s="11" t="s">
        <v>20</v>
      </c>
      <c r="D120" s="11" t="s">
        <v>7</v>
      </c>
      <c r="E120" s="11" t="s">
        <v>143</v>
      </c>
      <c r="F120" s="11"/>
      <c r="G120" s="41">
        <f>G121</f>
        <v>800</v>
      </c>
      <c r="H120" s="41">
        <f>H121</f>
        <v>800</v>
      </c>
      <c r="I120" s="41"/>
      <c r="J120" s="41"/>
      <c r="K120" s="60"/>
      <c r="L120" s="60"/>
    </row>
    <row r="121" spans="1:12" ht="33.75" customHeight="1">
      <c r="A121" s="13">
        <v>749</v>
      </c>
      <c r="B121" s="8" t="s">
        <v>89</v>
      </c>
      <c r="C121" s="11" t="s">
        <v>20</v>
      </c>
      <c r="D121" s="11" t="s">
        <v>7</v>
      </c>
      <c r="E121" s="11" t="s">
        <v>143</v>
      </c>
      <c r="F121" s="11" t="s">
        <v>88</v>
      </c>
      <c r="G121" s="41">
        <v>800</v>
      </c>
      <c r="H121" s="41">
        <v>800</v>
      </c>
      <c r="I121" s="41"/>
      <c r="J121" s="41"/>
      <c r="K121" s="60"/>
      <c r="L121" s="60"/>
    </row>
    <row r="122" spans="1:12" ht="63.75" customHeight="1">
      <c r="A122" s="13">
        <v>749</v>
      </c>
      <c r="B122" s="8" t="s">
        <v>193</v>
      </c>
      <c r="C122" s="11" t="s">
        <v>20</v>
      </c>
      <c r="D122" s="11" t="s">
        <v>7</v>
      </c>
      <c r="E122" s="11" t="s">
        <v>62</v>
      </c>
      <c r="F122" s="11"/>
      <c r="G122" s="41">
        <v>93</v>
      </c>
      <c r="H122" s="41"/>
      <c r="I122" s="41">
        <f>SUM(I123)</f>
        <v>93</v>
      </c>
      <c r="J122" s="41"/>
      <c r="K122" s="60">
        <f aca="true" t="shared" si="8" ref="K122:L130">SUM(I122/G122*100)</f>
        <v>100</v>
      </c>
      <c r="L122" s="60"/>
    </row>
    <row r="123" spans="1:12" ht="33.75" customHeight="1">
      <c r="A123" s="13">
        <v>749</v>
      </c>
      <c r="B123" s="8" t="s">
        <v>89</v>
      </c>
      <c r="C123" s="35" t="s">
        <v>20</v>
      </c>
      <c r="D123" s="35" t="s">
        <v>7</v>
      </c>
      <c r="E123" s="35" t="s">
        <v>62</v>
      </c>
      <c r="F123" s="35" t="s">
        <v>88</v>
      </c>
      <c r="G123" s="41">
        <v>93</v>
      </c>
      <c r="H123" s="41"/>
      <c r="I123" s="41">
        <v>93</v>
      </c>
      <c r="J123" s="41"/>
      <c r="K123" s="60">
        <f t="shared" si="8"/>
        <v>100</v>
      </c>
      <c r="L123" s="60"/>
    </row>
    <row r="124" spans="1:12" ht="31.5">
      <c r="A124" s="13">
        <v>749</v>
      </c>
      <c r="B124" s="6" t="s">
        <v>105</v>
      </c>
      <c r="C124" s="11" t="s">
        <v>20</v>
      </c>
      <c r="D124" s="11" t="s">
        <v>7</v>
      </c>
      <c r="E124" s="11" t="s">
        <v>63</v>
      </c>
      <c r="F124" s="11"/>
      <c r="G124" s="41">
        <f>G125</f>
        <v>85.4</v>
      </c>
      <c r="H124" s="41"/>
      <c r="I124" s="41">
        <f>I125</f>
        <v>85.4</v>
      </c>
      <c r="J124" s="41"/>
      <c r="K124" s="60">
        <f t="shared" si="8"/>
        <v>100</v>
      </c>
      <c r="L124" s="60"/>
    </row>
    <row r="125" spans="1:12" ht="32.25" customHeight="1">
      <c r="A125" s="13">
        <v>749</v>
      </c>
      <c r="B125" s="8" t="s">
        <v>89</v>
      </c>
      <c r="C125" s="35" t="s">
        <v>20</v>
      </c>
      <c r="D125" s="35" t="s">
        <v>7</v>
      </c>
      <c r="E125" s="35" t="s">
        <v>63</v>
      </c>
      <c r="F125" s="35" t="s">
        <v>88</v>
      </c>
      <c r="G125" s="43">
        <v>85.4</v>
      </c>
      <c r="H125" s="45"/>
      <c r="I125" s="41">
        <v>85.4</v>
      </c>
      <c r="J125" s="41"/>
      <c r="K125" s="60">
        <f t="shared" si="8"/>
        <v>100</v>
      </c>
      <c r="L125" s="60"/>
    </row>
    <row r="126" spans="1:12" ht="63">
      <c r="A126" s="13">
        <v>749</v>
      </c>
      <c r="B126" s="6" t="s">
        <v>182</v>
      </c>
      <c r="C126" s="11" t="s">
        <v>20</v>
      </c>
      <c r="D126" s="11" t="s">
        <v>7</v>
      </c>
      <c r="E126" s="11" t="s">
        <v>60</v>
      </c>
      <c r="F126" s="11"/>
      <c r="G126" s="41">
        <f>G127</f>
        <v>13845</v>
      </c>
      <c r="H126" s="41"/>
      <c r="I126" s="41">
        <f>I127</f>
        <v>10905.7</v>
      </c>
      <c r="J126" s="41"/>
      <c r="K126" s="60">
        <f t="shared" si="8"/>
        <v>78.7699530516432</v>
      </c>
      <c r="L126" s="60"/>
    </row>
    <row r="127" spans="1:12" ht="33.75" customHeight="1">
      <c r="A127" s="13">
        <v>749</v>
      </c>
      <c r="B127" s="8" t="s">
        <v>89</v>
      </c>
      <c r="C127" s="11" t="s">
        <v>20</v>
      </c>
      <c r="D127" s="11" t="s">
        <v>7</v>
      </c>
      <c r="E127" s="11" t="s">
        <v>60</v>
      </c>
      <c r="F127" s="11" t="s">
        <v>88</v>
      </c>
      <c r="G127" s="41">
        <v>13845</v>
      </c>
      <c r="H127" s="45"/>
      <c r="I127" s="41">
        <v>10905.7</v>
      </c>
      <c r="J127" s="41"/>
      <c r="K127" s="60">
        <f t="shared" si="8"/>
        <v>78.7699530516432</v>
      </c>
      <c r="L127" s="55"/>
    </row>
    <row r="128" spans="1:12" ht="64.5" customHeight="1">
      <c r="A128" s="50">
        <v>749</v>
      </c>
      <c r="B128" s="6" t="s">
        <v>169</v>
      </c>
      <c r="C128" s="11" t="s">
        <v>20</v>
      </c>
      <c r="D128" s="11" t="s">
        <v>7</v>
      </c>
      <c r="E128" s="11" t="s">
        <v>144</v>
      </c>
      <c r="F128" s="11"/>
      <c r="G128" s="41">
        <f>G129</f>
        <v>1700</v>
      </c>
      <c r="H128" s="41">
        <f>H129</f>
        <v>1700</v>
      </c>
      <c r="I128" s="41">
        <f>I129</f>
        <v>1700</v>
      </c>
      <c r="J128" s="41">
        <f>J129</f>
        <v>1700</v>
      </c>
      <c r="K128" s="60">
        <f t="shared" si="8"/>
        <v>100</v>
      </c>
      <c r="L128" s="60">
        <f t="shared" si="8"/>
        <v>100</v>
      </c>
    </row>
    <row r="129" spans="1:12" ht="33.75" customHeight="1">
      <c r="A129" s="50">
        <v>749</v>
      </c>
      <c r="B129" s="8" t="s">
        <v>89</v>
      </c>
      <c r="C129" s="11" t="s">
        <v>20</v>
      </c>
      <c r="D129" s="11" t="s">
        <v>7</v>
      </c>
      <c r="E129" s="11" t="s">
        <v>144</v>
      </c>
      <c r="F129" s="11" t="s">
        <v>88</v>
      </c>
      <c r="G129" s="41">
        <v>1700</v>
      </c>
      <c r="H129" s="41">
        <v>1700</v>
      </c>
      <c r="I129" s="41">
        <v>1700</v>
      </c>
      <c r="J129" s="41">
        <v>1700</v>
      </c>
      <c r="K129" s="60">
        <f t="shared" si="8"/>
        <v>100</v>
      </c>
      <c r="L129" s="60">
        <f t="shared" si="8"/>
        <v>100</v>
      </c>
    </row>
    <row r="130" spans="1:12" ht="18" customHeight="1">
      <c r="A130" s="20">
        <v>749</v>
      </c>
      <c r="B130" s="17" t="s">
        <v>124</v>
      </c>
      <c r="C130" s="18" t="s">
        <v>27</v>
      </c>
      <c r="D130" s="18" t="s">
        <v>6</v>
      </c>
      <c r="E130" s="18"/>
      <c r="F130" s="18"/>
      <c r="G130" s="42">
        <f>G131+G133+G135+G137</f>
        <v>36099.2</v>
      </c>
      <c r="H130" s="42">
        <f>H131+H133+H135+H137</f>
        <v>31271.8</v>
      </c>
      <c r="I130" s="42">
        <f>I131+I133+I135+I137</f>
        <v>28755.4</v>
      </c>
      <c r="J130" s="42">
        <f>J131+J133+J135+J137</f>
        <v>25683.100000000002</v>
      </c>
      <c r="K130" s="59">
        <f t="shared" si="8"/>
        <v>79.65661288892831</v>
      </c>
      <c r="L130" s="59">
        <f t="shared" si="8"/>
        <v>82.12862706975615</v>
      </c>
    </row>
    <row r="131" spans="1:12" ht="49.5" customHeight="1">
      <c r="A131" s="13">
        <v>749</v>
      </c>
      <c r="B131" s="8" t="s">
        <v>183</v>
      </c>
      <c r="C131" s="11" t="s">
        <v>27</v>
      </c>
      <c r="D131" s="11" t="s">
        <v>6</v>
      </c>
      <c r="E131" s="11" t="s">
        <v>145</v>
      </c>
      <c r="F131" s="11"/>
      <c r="G131" s="41">
        <f>G132</f>
        <v>1889.3</v>
      </c>
      <c r="H131" s="41">
        <f>H132</f>
        <v>1889.3</v>
      </c>
      <c r="I131" s="41">
        <f>I132</f>
        <v>1535.7</v>
      </c>
      <c r="J131" s="41">
        <f>J132</f>
        <v>1535.7</v>
      </c>
      <c r="K131" s="60">
        <f>SUM(I131/G131*100)</f>
        <v>81.28407346636321</v>
      </c>
      <c r="L131" s="60">
        <f>SUM(J131/H131*100)</f>
        <v>81.28407346636321</v>
      </c>
    </row>
    <row r="132" spans="1:12" ht="50.25" customHeight="1">
      <c r="A132" s="13">
        <v>749</v>
      </c>
      <c r="B132" s="6" t="s">
        <v>179</v>
      </c>
      <c r="C132" s="11" t="s">
        <v>27</v>
      </c>
      <c r="D132" s="11" t="s">
        <v>6</v>
      </c>
      <c r="E132" s="11" t="s">
        <v>145</v>
      </c>
      <c r="F132" s="11" t="s">
        <v>95</v>
      </c>
      <c r="G132" s="41">
        <v>1889.3</v>
      </c>
      <c r="H132" s="41">
        <v>1889.3</v>
      </c>
      <c r="I132" s="41">
        <v>1535.7</v>
      </c>
      <c r="J132" s="41">
        <v>1535.7</v>
      </c>
      <c r="K132" s="60">
        <f>SUM(I132/G132*100)</f>
        <v>81.28407346636321</v>
      </c>
      <c r="L132" s="60">
        <f>SUM(J132/H132*100)</f>
        <v>81.28407346636321</v>
      </c>
    </row>
    <row r="133" spans="1:12" ht="63.75" customHeight="1">
      <c r="A133" s="13">
        <v>749</v>
      </c>
      <c r="B133" s="6" t="s">
        <v>107</v>
      </c>
      <c r="C133" s="11" t="s">
        <v>27</v>
      </c>
      <c r="D133" s="11" t="s">
        <v>6</v>
      </c>
      <c r="E133" s="11" t="s">
        <v>65</v>
      </c>
      <c r="F133" s="11"/>
      <c r="G133" s="41">
        <f>G134</f>
        <v>2698</v>
      </c>
      <c r="H133" s="41"/>
      <c r="I133" s="41">
        <f>I134</f>
        <v>2398</v>
      </c>
      <c r="J133" s="41"/>
      <c r="K133" s="60">
        <f aca="true" t="shared" si="9" ref="K133:K140">SUM(I133/G133*100)</f>
        <v>88.88065233506302</v>
      </c>
      <c r="L133" s="60"/>
    </row>
    <row r="134" spans="1:12" ht="48" customHeight="1">
      <c r="A134" s="13">
        <v>749</v>
      </c>
      <c r="B134" s="6" t="s">
        <v>179</v>
      </c>
      <c r="C134" s="11" t="s">
        <v>27</v>
      </c>
      <c r="D134" s="11" t="s">
        <v>6</v>
      </c>
      <c r="E134" s="11" t="s">
        <v>65</v>
      </c>
      <c r="F134" s="11" t="s">
        <v>95</v>
      </c>
      <c r="G134" s="41">
        <v>2698</v>
      </c>
      <c r="H134" s="41"/>
      <c r="I134" s="41">
        <v>2398</v>
      </c>
      <c r="J134" s="41"/>
      <c r="K134" s="60">
        <f t="shared" si="9"/>
        <v>88.88065233506302</v>
      </c>
      <c r="L134" s="60"/>
    </row>
    <row r="135" spans="1:12" ht="48.75" customHeight="1">
      <c r="A135" s="13">
        <v>749</v>
      </c>
      <c r="B135" s="8" t="s">
        <v>183</v>
      </c>
      <c r="C135" s="11" t="s">
        <v>27</v>
      </c>
      <c r="D135" s="11" t="s">
        <v>6</v>
      </c>
      <c r="E135" s="11" t="s">
        <v>66</v>
      </c>
      <c r="F135" s="11"/>
      <c r="G135" s="41">
        <f>G136</f>
        <v>2129.4</v>
      </c>
      <c r="H135" s="41"/>
      <c r="I135" s="41">
        <f>I136</f>
        <v>674.3</v>
      </c>
      <c r="J135" s="41"/>
      <c r="K135" s="60">
        <f t="shared" si="9"/>
        <v>31.666197050812432</v>
      </c>
      <c r="L135" s="60"/>
    </row>
    <row r="136" spans="1:12" ht="48.75" customHeight="1">
      <c r="A136" s="13">
        <v>749</v>
      </c>
      <c r="B136" s="6" t="s">
        <v>179</v>
      </c>
      <c r="C136" s="11" t="s">
        <v>27</v>
      </c>
      <c r="D136" s="11" t="s">
        <v>6</v>
      </c>
      <c r="E136" s="11" t="s">
        <v>66</v>
      </c>
      <c r="F136" s="11" t="s">
        <v>95</v>
      </c>
      <c r="G136" s="41">
        <v>2129.4</v>
      </c>
      <c r="H136" s="45"/>
      <c r="I136" s="41">
        <v>674.3</v>
      </c>
      <c r="J136" s="41"/>
      <c r="K136" s="60">
        <f t="shared" si="9"/>
        <v>31.666197050812432</v>
      </c>
      <c r="L136" s="60"/>
    </row>
    <row r="137" spans="1:12" ht="65.25" customHeight="1">
      <c r="A137" s="13">
        <v>749</v>
      </c>
      <c r="B137" s="6" t="s">
        <v>107</v>
      </c>
      <c r="C137" s="11" t="s">
        <v>27</v>
      </c>
      <c r="D137" s="11" t="s">
        <v>6</v>
      </c>
      <c r="E137" s="11" t="s">
        <v>146</v>
      </c>
      <c r="F137" s="11"/>
      <c r="G137" s="41">
        <f>G138</f>
        <v>29382.5</v>
      </c>
      <c r="H137" s="41">
        <f>H138</f>
        <v>29382.5</v>
      </c>
      <c r="I137" s="41">
        <f>I138</f>
        <v>24147.4</v>
      </c>
      <c r="J137" s="41">
        <f>J138</f>
        <v>24147.4</v>
      </c>
      <c r="K137" s="60">
        <f t="shared" si="9"/>
        <v>82.18293201735727</v>
      </c>
      <c r="L137" s="60">
        <f>SUM(J137/H137*100)</f>
        <v>82.18293201735727</v>
      </c>
    </row>
    <row r="138" spans="1:12" ht="48" customHeight="1">
      <c r="A138" s="13">
        <v>749</v>
      </c>
      <c r="B138" s="6" t="s">
        <v>179</v>
      </c>
      <c r="C138" s="11" t="s">
        <v>27</v>
      </c>
      <c r="D138" s="11" t="s">
        <v>6</v>
      </c>
      <c r="E138" s="11" t="s">
        <v>146</v>
      </c>
      <c r="F138" s="11" t="s">
        <v>95</v>
      </c>
      <c r="G138" s="41">
        <v>29382.5</v>
      </c>
      <c r="H138" s="41">
        <v>29382.5</v>
      </c>
      <c r="I138" s="41">
        <v>24147.4</v>
      </c>
      <c r="J138" s="41">
        <v>24147.4</v>
      </c>
      <c r="K138" s="60">
        <f t="shared" si="9"/>
        <v>82.18293201735727</v>
      </c>
      <c r="L138" s="60">
        <f>SUM(J138/H138*100)</f>
        <v>82.18293201735727</v>
      </c>
    </row>
    <row r="139" spans="1:12" ht="20.25" customHeight="1">
      <c r="A139" s="20">
        <v>749</v>
      </c>
      <c r="B139" s="21" t="s">
        <v>28</v>
      </c>
      <c r="C139" s="18" t="s">
        <v>27</v>
      </c>
      <c r="D139" s="18" t="s">
        <v>10</v>
      </c>
      <c r="E139" s="11"/>
      <c r="F139" s="11"/>
      <c r="G139" s="42">
        <f>G142+G140</f>
        <v>67081.1</v>
      </c>
      <c r="H139" s="42">
        <f>H142+H140</f>
        <v>57977.4</v>
      </c>
      <c r="I139" s="42">
        <f>I142+I140</f>
        <v>67073.4</v>
      </c>
      <c r="J139" s="42">
        <f>J142+J140</f>
        <v>57977.4</v>
      </c>
      <c r="K139" s="59">
        <f t="shared" si="9"/>
        <v>99.9885213569843</v>
      </c>
      <c r="L139" s="59">
        <f>SUM(J139/H139*100)</f>
        <v>100</v>
      </c>
    </row>
    <row r="140" spans="1:12" ht="49.5" customHeight="1">
      <c r="A140" s="13">
        <v>749</v>
      </c>
      <c r="B140" s="8" t="s">
        <v>183</v>
      </c>
      <c r="C140" s="11" t="s">
        <v>27</v>
      </c>
      <c r="D140" s="11" t="s">
        <v>10</v>
      </c>
      <c r="E140" s="11" t="s">
        <v>147</v>
      </c>
      <c r="F140" s="11"/>
      <c r="G140" s="41">
        <f>G141</f>
        <v>57977.4</v>
      </c>
      <c r="H140" s="41">
        <f>H141</f>
        <v>57977.4</v>
      </c>
      <c r="I140" s="41">
        <f>I141</f>
        <v>57977.4</v>
      </c>
      <c r="J140" s="41">
        <f>J141</f>
        <v>57977.4</v>
      </c>
      <c r="K140" s="60">
        <f t="shared" si="9"/>
        <v>100</v>
      </c>
      <c r="L140" s="60">
        <f>SUM(J140/H140*100)</f>
        <v>100</v>
      </c>
    </row>
    <row r="141" spans="1:12" ht="30" customHeight="1">
      <c r="A141" s="13">
        <v>749</v>
      </c>
      <c r="B141" s="8" t="s">
        <v>89</v>
      </c>
      <c r="C141" s="11" t="s">
        <v>27</v>
      </c>
      <c r="D141" s="11" t="s">
        <v>10</v>
      </c>
      <c r="E141" s="11" t="s">
        <v>147</v>
      </c>
      <c r="F141" s="11" t="s">
        <v>88</v>
      </c>
      <c r="G141" s="41">
        <v>57977.4</v>
      </c>
      <c r="H141" s="41">
        <v>57977.4</v>
      </c>
      <c r="I141" s="41">
        <v>57977.4</v>
      </c>
      <c r="J141" s="41">
        <v>57977.4</v>
      </c>
      <c r="K141" s="60">
        <f aca="true" t="shared" si="10" ref="K141:L156">SUM(I141/G141*100)</f>
        <v>100</v>
      </c>
      <c r="L141" s="60">
        <f aca="true" t="shared" si="11" ref="L141:L146">SUM(J141/H141*100)</f>
        <v>100</v>
      </c>
    </row>
    <row r="142" spans="1:12" ht="45" customHeight="1">
      <c r="A142" s="13">
        <v>749</v>
      </c>
      <c r="B142" s="48" t="s">
        <v>109</v>
      </c>
      <c r="C142" s="11" t="s">
        <v>27</v>
      </c>
      <c r="D142" s="11" t="s">
        <v>10</v>
      </c>
      <c r="E142" s="11" t="s">
        <v>66</v>
      </c>
      <c r="F142" s="11"/>
      <c r="G142" s="41">
        <f>G143</f>
        <v>9103.7</v>
      </c>
      <c r="H142" s="41"/>
      <c r="I142" s="41">
        <f>I143</f>
        <v>9096</v>
      </c>
      <c r="J142" s="61"/>
      <c r="K142" s="60">
        <f t="shared" si="10"/>
        <v>99.91541900545931</v>
      </c>
      <c r="L142" s="60"/>
    </row>
    <row r="143" spans="1:12" ht="33" customHeight="1">
      <c r="A143" s="13">
        <v>749</v>
      </c>
      <c r="B143" s="8" t="s">
        <v>89</v>
      </c>
      <c r="C143" s="11" t="s">
        <v>27</v>
      </c>
      <c r="D143" s="11" t="s">
        <v>10</v>
      </c>
      <c r="E143" s="11" t="s">
        <v>66</v>
      </c>
      <c r="F143" s="11" t="s">
        <v>88</v>
      </c>
      <c r="G143" s="41">
        <v>9103.7</v>
      </c>
      <c r="H143" s="45"/>
      <c r="I143" s="41">
        <v>9096</v>
      </c>
      <c r="J143" s="61"/>
      <c r="K143" s="60">
        <f t="shared" si="10"/>
        <v>99.91541900545931</v>
      </c>
      <c r="L143" s="60"/>
    </row>
    <row r="144" spans="1:12" ht="15.75">
      <c r="A144" s="20">
        <v>749</v>
      </c>
      <c r="B144" s="21" t="s">
        <v>31</v>
      </c>
      <c r="C144" s="18" t="s">
        <v>32</v>
      </c>
      <c r="D144" s="18" t="s">
        <v>6</v>
      </c>
      <c r="E144" s="11"/>
      <c r="F144" s="11"/>
      <c r="G144" s="42">
        <f>G147+G145</f>
        <v>12573.199999999999</v>
      </c>
      <c r="H144" s="42">
        <f>H147+H145</f>
        <v>11036.3</v>
      </c>
      <c r="I144" s="42">
        <f>I147+I145</f>
        <v>10651.8</v>
      </c>
      <c r="J144" s="42">
        <f>J147+J145</f>
        <v>9298.1</v>
      </c>
      <c r="K144" s="59">
        <f t="shared" si="10"/>
        <v>84.71828969554291</v>
      </c>
      <c r="L144" s="59">
        <f t="shared" si="11"/>
        <v>84.25015630238396</v>
      </c>
    </row>
    <row r="145" spans="1:12" ht="63">
      <c r="A145" s="13">
        <v>749</v>
      </c>
      <c r="B145" s="6" t="s">
        <v>108</v>
      </c>
      <c r="C145" s="11" t="s">
        <v>32</v>
      </c>
      <c r="D145" s="11" t="s">
        <v>6</v>
      </c>
      <c r="E145" s="11" t="s">
        <v>148</v>
      </c>
      <c r="F145" s="11"/>
      <c r="G145" s="41">
        <f>G146</f>
        <v>11036.3</v>
      </c>
      <c r="H145" s="41">
        <f>H146</f>
        <v>11036.3</v>
      </c>
      <c r="I145" s="41">
        <f>I146</f>
        <v>9298.1</v>
      </c>
      <c r="J145" s="41">
        <f>J146</f>
        <v>9298.1</v>
      </c>
      <c r="K145" s="60">
        <f t="shared" si="10"/>
        <v>84.25015630238396</v>
      </c>
      <c r="L145" s="60">
        <f t="shared" si="11"/>
        <v>84.25015630238396</v>
      </c>
    </row>
    <row r="146" spans="1:12" ht="48" customHeight="1">
      <c r="A146" s="13">
        <v>749</v>
      </c>
      <c r="B146" s="6" t="s">
        <v>179</v>
      </c>
      <c r="C146" s="11" t="s">
        <v>32</v>
      </c>
      <c r="D146" s="11" t="s">
        <v>6</v>
      </c>
      <c r="E146" s="11" t="s">
        <v>148</v>
      </c>
      <c r="F146" s="11" t="s">
        <v>95</v>
      </c>
      <c r="G146" s="41">
        <v>11036.3</v>
      </c>
      <c r="H146" s="41">
        <v>11036.3</v>
      </c>
      <c r="I146" s="41">
        <v>9298.1</v>
      </c>
      <c r="J146" s="41">
        <v>9298.1</v>
      </c>
      <c r="K146" s="60">
        <f t="shared" si="10"/>
        <v>84.25015630238396</v>
      </c>
      <c r="L146" s="60">
        <f t="shared" si="11"/>
        <v>84.25015630238396</v>
      </c>
    </row>
    <row r="147" spans="1:12" ht="63">
      <c r="A147" s="13">
        <v>749</v>
      </c>
      <c r="B147" s="6" t="s">
        <v>108</v>
      </c>
      <c r="C147" s="11" t="s">
        <v>32</v>
      </c>
      <c r="D147" s="11" t="s">
        <v>6</v>
      </c>
      <c r="E147" s="11" t="s">
        <v>67</v>
      </c>
      <c r="F147" s="11"/>
      <c r="G147" s="41">
        <f>G148+G149</f>
        <v>1536.9</v>
      </c>
      <c r="H147" s="41"/>
      <c r="I147" s="41">
        <f>I148+I149</f>
        <v>1353.6999999999998</v>
      </c>
      <c r="J147" s="41"/>
      <c r="K147" s="60">
        <f t="shared" si="10"/>
        <v>88.0799010996161</v>
      </c>
      <c r="L147" s="60"/>
    </row>
    <row r="148" spans="1:12" ht="32.25" customHeight="1">
      <c r="A148" s="13">
        <v>749</v>
      </c>
      <c r="B148" s="8" t="s">
        <v>89</v>
      </c>
      <c r="C148" s="11" t="s">
        <v>32</v>
      </c>
      <c r="D148" s="11" t="s">
        <v>6</v>
      </c>
      <c r="E148" s="11" t="s">
        <v>67</v>
      </c>
      <c r="F148" s="11" t="s">
        <v>88</v>
      </c>
      <c r="G148" s="41">
        <v>249</v>
      </c>
      <c r="H148" s="45"/>
      <c r="I148" s="41">
        <v>143.1</v>
      </c>
      <c r="J148" s="41"/>
      <c r="K148" s="60">
        <f t="shared" si="10"/>
        <v>57.46987951807229</v>
      </c>
      <c r="L148" s="55"/>
    </row>
    <row r="149" spans="1:12" ht="47.25" customHeight="1">
      <c r="A149" s="13">
        <v>749</v>
      </c>
      <c r="B149" s="6" t="s">
        <v>179</v>
      </c>
      <c r="C149" s="11" t="s">
        <v>32</v>
      </c>
      <c r="D149" s="11" t="s">
        <v>6</v>
      </c>
      <c r="E149" s="11" t="s">
        <v>67</v>
      </c>
      <c r="F149" s="11" t="s">
        <v>95</v>
      </c>
      <c r="G149" s="41">
        <v>1287.9</v>
      </c>
      <c r="H149" s="45"/>
      <c r="I149" s="41">
        <v>1210.6</v>
      </c>
      <c r="J149" s="41"/>
      <c r="K149" s="60">
        <f t="shared" si="10"/>
        <v>93.99798120972123</v>
      </c>
      <c r="L149" s="55"/>
    </row>
    <row r="150" spans="1:12" ht="19.5" customHeight="1">
      <c r="A150" s="20">
        <v>749</v>
      </c>
      <c r="B150" s="17" t="s">
        <v>24</v>
      </c>
      <c r="C150" s="18" t="s">
        <v>25</v>
      </c>
      <c r="D150" s="18" t="s">
        <v>7</v>
      </c>
      <c r="E150" s="11"/>
      <c r="F150" s="11"/>
      <c r="G150" s="42">
        <f>G151+G155+G153</f>
        <v>3002.8</v>
      </c>
      <c r="H150" s="42">
        <f>H151+H155+H153</f>
        <v>2829.8</v>
      </c>
      <c r="I150" s="42">
        <f>I151+I155+I153</f>
        <v>2957.8</v>
      </c>
      <c r="J150" s="42">
        <f>J151+J155+J153</f>
        <v>2829.8</v>
      </c>
      <c r="K150" s="59">
        <f t="shared" si="10"/>
        <v>98.50139869455175</v>
      </c>
      <c r="L150" s="59">
        <f t="shared" si="10"/>
        <v>100</v>
      </c>
    </row>
    <row r="151" spans="1:12" ht="15.75">
      <c r="A151" s="50">
        <v>749</v>
      </c>
      <c r="B151" s="38" t="s">
        <v>17</v>
      </c>
      <c r="C151" s="35" t="s">
        <v>25</v>
      </c>
      <c r="D151" s="35" t="s">
        <v>7</v>
      </c>
      <c r="E151" s="35" t="s">
        <v>19</v>
      </c>
      <c r="F151" s="11"/>
      <c r="G151" s="41">
        <f>G152</f>
        <v>1875.7</v>
      </c>
      <c r="H151" s="41">
        <f>H152</f>
        <v>1873.8</v>
      </c>
      <c r="I151" s="41">
        <f>I152</f>
        <v>1875.7</v>
      </c>
      <c r="J151" s="41">
        <f>J152</f>
        <v>1873.8</v>
      </c>
      <c r="K151" s="60">
        <f t="shared" si="10"/>
        <v>100</v>
      </c>
      <c r="L151" s="60">
        <f t="shared" si="10"/>
        <v>100</v>
      </c>
    </row>
    <row r="152" spans="1:12" ht="31.5">
      <c r="A152" s="13">
        <v>749</v>
      </c>
      <c r="B152" s="38" t="s">
        <v>118</v>
      </c>
      <c r="C152" s="35" t="s">
        <v>25</v>
      </c>
      <c r="D152" s="35" t="s">
        <v>7</v>
      </c>
      <c r="E152" s="35" t="s">
        <v>19</v>
      </c>
      <c r="F152" s="11" t="s">
        <v>91</v>
      </c>
      <c r="G152" s="41">
        <v>1875.7</v>
      </c>
      <c r="H152" s="41">
        <v>1873.8</v>
      </c>
      <c r="I152" s="41">
        <v>1875.7</v>
      </c>
      <c r="J152" s="41">
        <v>1873.8</v>
      </c>
      <c r="K152" s="60">
        <f t="shared" si="10"/>
        <v>100</v>
      </c>
      <c r="L152" s="60">
        <f t="shared" si="10"/>
        <v>100</v>
      </c>
    </row>
    <row r="153" spans="1:12" ht="15.75">
      <c r="A153" s="13">
        <v>749</v>
      </c>
      <c r="B153" s="38" t="s">
        <v>119</v>
      </c>
      <c r="C153" s="35" t="s">
        <v>25</v>
      </c>
      <c r="D153" s="35" t="s">
        <v>7</v>
      </c>
      <c r="E153" s="35" t="s">
        <v>120</v>
      </c>
      <c r="F153" s="11"/>
      <c r="G153" s="41">
        <f>G154</f>
        <v>88</v>
      </c>
      <c r="H153" s="41"/>
      <c r="I153" s="41">
        <f>I154</f>
        <v>43</v>
      </c>
      <c r="J153" s="41"/>
      <c r="K153" s="60">
        <f t="shared" si="10"/>
        <v>48.86363636363637</v>
      </c>
      <c r="L153" s="55"/>
    </row>
    <row r="154" spans="1:12" ht="31.5">
      <c r="A154" s="13">
        <v>749</v>
      </c>
      <c r="B154" s="38" t="s">
        <v>118</v>
      </c>
      <c r="C154" s="35" t="s">
        <v>25</v>
      </c>
      <c r="D154" s="35" t="s">
        <v>7</v>
      </c>
      <c r="E154" s="35" t="s">
        <v>120</v>
      </c>
      <c r="F154" s="11" t="s">
        <v>91</v>
      </c>
      <c r="G154" s="41">
        <v>88</v>
      </c>
      <c r="H154" s="41"/>
      <c r="I154" s="41">
        <v>43</v>
      </c>
      <c r="J154" s="41"/>
      <c r="K154" s="60">
        <f t="shared" si="10"/>
        <v>48.86363636363637</v>
      </c>
      <c r="L154" s="55"/>
    </row>
    <row r="155" spans="1:12" ht="48.75" customHeight="1">
      <c r="A155" s="13">
        <v>749</v>
      </c>
      <c r="B155" s="38" t="s">
        <v>149</v>
      </c>
      <c r="C155" s="35" t="s">
        <v>25</v>
      </c>
      <c r="D155" s="35" t="s">
        <v>7</v>
      </c>
      <c r="E155" s="35" t="s">
        <v>150</v>
      </c>
      <c r="F155" s="11"/>
      <c r="G155" s="41">
        <f>G156</f>
        <v>1039.1</v>
      </c>
      <c r="H155" s="41">
        <f>H156</f>
        <v>956</v>
      </c>
      <c r="I155" s="41">
        <f>I156</f>
        <v>1039.1</v>
      </c>
      <c r="J155" s="41">
        <f>J156</f>
        <v>956</v>
      </c>
      <c r="K155" s="60">
        <f t="shared" si="10"/>
        <v>100</v>
      </c>
      <c r="L155" s="55"/>
    </row>
    <row r="156" spans="1:12" ht="31.5">
      <c r="A156" s="13">
        <v>749</v>
      </c>
      <c r="B156" s="38" t="s">
        <v>118</v>
      </c>
      <c r="C156" s="35" t="s">
        <v>25</v>
      </c>
      <c r="D156" s="35" t="s">
        <v>7</v>
      </c>
      <c r="E156" s="35" t="s">
        <v>150</v>
      </c>
      <c r="F156" s="11" t="s">
        <v>91</v>
      </c>
      <c r="G156" s="41">
        <v>1039.1</v>
      </c>
      <c r="H156" s="41">
        <v>956</v>
      </c>
      <c r="I156" s="41">
        <v>1039.1</v>
      </c>
      <c r="J156" s="41">
        <v>956</v>
      </c>
      <c r="K156" s="60">
        <f t="shared" si="10"/>
        <v>100</v>
      </c>
      <c r="L156" s="55"/>
    </row>
    <row r="157" spans="1:12" ht="15.75">
      <c r="A157" s="20">
        <v>749</v>
      </c>
      <c r="B157" s="21" t="s">
        <v>51</v>
      </c>
      <c r="C157" s="18" t="s">
        <v>14</v>
      </c>
      <c r="D157" s="18" t="s">
        <v>10</v>
      </c>
      <c r="E157" s="11"/>
      <c r="F157" s="11"/>
      <c r="G157" s="42">
        <f>G158+G160</f>
        <v>125526.2</v>
      </c>
      <c r="H157" s="42">
        <f>H158+H160</f>
        <v>124051.9</v>
      </c>
      <c r="I157" s="42">
        <f>I158+I160</f>
        <v>1619.8999999999999</v>
      </c>
      <c r="J157" s="42">
        <f>J158+J160</f>
        <v>1410.6</v>
      </c>
      <c r="K157" s="59">
        <f aca="true" t="shared" si="12" ref="K157:L164">SUM(I157/G157*100)</f>
        <v>1.2904875635524695</v>
      </c>
      <c r="L157" s="59">
        <f t="shared" si="12"/>
        <v>1.1371047118181987</v>
      </c>
    </row>
    <row r="158" spans="1:12" ht="33" customHeight="1">
      <c r="A158" s="13">
        <v>749</v>
      </c>
      <c r="B158" s="6" t="s">
        <v>102</v>
      </c>
      <c r="C158" s="11" t="s">
        <v>14</v>
      </c>
      <c r="D158" s="11" t="s">
        <v>10</v>
      </c>
      <c r="E158" s="11" t="s">
        <v>151</v>
      </c>
      <c r="F158" s="11"/>
      <c r="G158" s="41">
        <f>G159</f>
        <v>52164</v>
      </c>
      <c r="H158" s="41">
        <f>H159</f>
        <v>52164</v>
      </c>
      <c r="I158" s="41">
        <f>I159</f>
        <v>1410.6</v>
      </c>
      <c r="J158" s="41">
        <f>J159</f>
        <v>1410.6</v>
      </c>
      <c r="K158" s="60">
        <f t="shared" si="12"/>
        <v>2.7041637911203127</v>
      </c>
      <c r="L158" s="60">
        <f t="shared" si="12"/>
        <v>2.7041637911203127</v>
      </c>
    </row>
    <row r="159" spans="1:12" ht="48" customHeight="1">
      <c r="A159" s="13">
        <v>749</v>
      </c>
      <c r="B159" s="6" t="s">
        <v>179</v>
      </c>
      <c r="C159" s="11" t="s">
        <v>14</v>
      </c>
      <c r="D159" s="11" t="s">
        <v>10</v>
      </c>
      <c r="E159" s="11" t="s">
        <v>151</v>
      </c>
      <c r="F159" s="11" t="s">
        <v>95</v>
      </c>
      <c r="G159" s="41">
        <v>52164</v>
      </c>
      <c r="H159" s="41">
        <v>52164</v>
      </c>
      <c r="I159" s="41">
        <v>1410.6</v>
      </c>
      <c r="J159" s="41">
        <v>1410.6</v>
      </c>
      <c r="K159" s="60">
        <f t="shared" si="12"/>
        <v>2.7041637911203127</v>
      </c>
      <c r="L159" s="60">
        <f t="shared" si="12"/>
        <v>2.7041637911203127</v>
      </c>
    </row>
    <row r="160" spans="1:12" ht="36.75" customHeight="1">
      <c r="A160" s="13">
        <v>749</v>
      </c>
      <c r="B160" s="6" t="s">
        <v>102</v>
      </c>
      <c r="C160" s="11" t="s">
        <v>14</v>
      </c>
      <c r="D160" s="11" t="s">
        <v>10</v>
      </c>
      <c r="E160" s="11" t="s">
        <v>73</v>
      </c>
      <c r="F160" s="11"/>
      <c r="G160" s="41">
        <f>G162+G161</f>
        <v>73362.2</v>
      </c>
      <c r="H160" s="41">
        <f>H162+H161</f>
        <v>71887.9</v>
      </c>
      <c r="I160" s="41">
        <f>I162+I161</f>
        <v>209.3</v>
      </c>
      <c r="J160" s="41"/>
      <c r="K160" s="60">
        <f t="shared" si="12"/>
        <v>0.28529678771901607</v>
      </c>
      <c r="L160" s="60"/>
    </row>
    <row r="161" spans="1:12" ht="48" customHeight="1">
      <c r="A161" s="13">
        <v>749</v>
      </c>
      <c r="B161" s="6" t="s">
        <v>179</v>
      </c>
      <c r="C161" s="11" t="s">
        <v>14</v>
      </c>
      <c r="D161" s="11" t="s">
        <v>10</v>
      </c>
      <c r="E161" s="11" t="s">
        <v>152</v>
      </c>
      <c r="F161" s="11" t="s">
        <v>95</v>
      </c>
      <c r="G161" s="41">
        <v>1474.3</v>
      </c>
      <c r="H161" s="41"/>
      <c r="I161" s="41">
        <v>209.3</v>
      </c>
      <c r="J161" s="41"/>
      <c r="K161" s="60">
        <f t="shared" si="12"/>
        <v>14.19656786271451</v>
      </c>
      <c r="L161" s="55"/>
    </row>
    <row r="162" spans="1:12" ht="48" customHeight="1">
      <c r="A162" s="13">
        <v>749</v>
      </c>
      <c r="B162" s="6" t="s">
        <v>87</v>
      </c>
      <c r="C162" s="11" t="s">
        <v>14</v>
      </c>
      <c r="D162" s="11" t="s">
        <v>10</v>
      </c>
      <c r="E162" s="11" t="s">
        <v>73</v>
      </c>
      <c r="F162" s="11" t="s">
        <v>86</v>
      </c>
      <c r="G162" s="41">
        <v>71887.9</v>
      </c>
      <c r="H162" s="41">
        <v>71887.9</v>
      </c>
      <c r="I162" s="41"/>
      <c r="J162" s="41"/>
      <c r="K162" s="60"/>
      <c r="L162" s="55"/>
    </row>
    <row r="163" spans="1:12" ht="33.75" customHeight="1">
      <c r="A163" s="16">
        <v>750</v>
      </c>
      <c r="B163" s="7" t="s">
        <v>184</v>
      </c>
      <c r="C163" s="14"/>
      <c r="D163" s="14"/>
      <c r="E163" s="14"/>
      <c r="F163" s="14"/>
      <c r="G163" s="44">
        <f>SUM(G173+G178+G196+G201+G170+G167+G164)</f>
        <v>85731.3</v>
      </c>
      <c r="H163" s="44">
        <f>SUM(H173+H178+H196+H201+H170+H167+H164)</f>
        <v>48303.100000000006</v>
      </c>
      <c r="I163" s="44">
        <f>SUM(I173+I178+I196+I201+I170+I167+I164)</f>
        <v>85345.5</v>
      </c>
      <c r="J163" s="44">
        <f>SUM(J173+J178+J196+J201+J170+J167+J164)</f>
        <v>48303.100000000006</v>
      </c>
      <c r="K163" s="58">
        <f t="shared" si="12"/>
        <v>99.54998932711857</v>
      </c>
      <c r="L163" s="58">
        <f t="shared" si="12"/>
        <v>100</v>
      </c>
    </row>
    <row r="164" spans="1:12" ht="19.5" customHeight="1">
      <c r="A164" s="20">
        <v>750</v>
      </c>
      <c r="B164" s="17" t="s">
        <v>50</v>
      </c>
      <c r="C164" s="18" t="s">
        <v>6</v>
      </c>
      <c r="D164" s="18" t="s">
        <v>47</v>
      </c>
      <c r="E164" s="18"/>
      <c r="F164" s="18"/>
      <c r="G164" s="42">
        <f aca="true" t="shared" si="13" ref="G164:J165">G165</f>
        <v>5210</v>
      </c>
      <c r="H164" s="42">
        <f t="shared" si="13"/>
        <v>5210</v>
      </c>
      <c r="I164" s="42">
        <f t="shared" si="13"/>
        <v>5210</v>
      </c>
      <c r="J164" s="42">
        <f t="shared" si="13"/>
        <v>5210</v>
      </c>
      <c r="K164" s="59">
        <f t="shared" si="12"/>
        <v>100</v>
      </c>
      <c r="L164" s="59">
        <f t="shared" si="12"/>
        <v>100</v>
      </c>
    </row>
    <row r="165" spans="1:12" ht="114" customHeight="1">
      <c r="A165" s="13">
        <v>750</v>
      </c>
      <c r="B165" s="38" t="s">
        <v>194</v>
      </c>
      <c r="C165" s="11" t="s">
        <v>6</v>
      </c>
      <c r="D165" s="11" t="s">
        <v>47</v>
      </c>
      <c r="E165" s="11" t="s">
        <v>122</v>
      </c>
      <c r="F165" s="11"/>
      <c r="G165" s="41">
        <f t="shared" si="13"/>
        <v>5210</v>
      </c>
      <c r="H165" s="41">
        <f t="shared" si="13"/>
        <v>5210</v>
      </c>
      <c r="I165" s="41">
        <f t="shared" si="13"/>
        <v>5210</v>
      </c>
      <c r="J165" s="41">
        <f t="shared" si="13"/>
        <v>5210</v>
      </c>
      <c r="K165" s="60">
        <f aca="true" t="shared" si="14" ref="K165:L168">SUM(I165/G165*100)</f>
        <v>100</v>
      </c>
      <c r="L165" s="60">
        <f t="shared" si="14"/>
        <v>100</v>
      </c>
    </row>
    <row r="166" spans="1:12" ht="18.75" customHeight="1">
      <c r="A166" s="13">
        <v>750</v>
      </c>
      <c r="B166" s="8" t="s">
        <v>93</v>
      </c>
      <c r="C166" s="11" t="s">
        <v>6</v>
      </c>
      <c r="D166" s="11" t="s">
        <v>47</v>
      </c>
      <c r="E166" s="11" t="s">
        <v>122</v>
      </c>
      <c r="F166" s="11" t="s">
        <v>94</v>
      </c>
      <c r="G166" s="41">
        <v>5210</v>
      </c>
      <c r="H166" s="41">
        <v>5210</v>
      </c>
      <c r="I166" s="41">
        <v>5210</v>
      </c>
      <c r="J166" s="41">
        <v>5210</v>
      </c>
      <c r="K166" s="60">
        <f t="shared" si="14"/>
        <v>100</v>
      </c>
      <c r="L166" s="60">
        <f t="shared" si="14"/>
        <v>100</v>
      </c>
    </row>
    <row r="167" spans="1:12" ht="18.75" customHeight="1">
      <c r="A167" s="16">
        <v>750</v>
      </c>
      <c r="B167" s="17" t="s">
        <v>79</v>
      </c>
      <c r="C167" s="18" t="s">
        <v>7</v>
      </c>
      <c r="D167" s="18" t="s">
        <v>25</v>
      </c>
      <c r="E167" s="18"/>
      <c r="F167" s="18"/>
      <c r="G167" s="42">
        <f aca="true" t="shared" si="15" ref="G167:J168">SUM(G168)</f>
        <v>470.3</v>
      </c>
      <c r="H167" s="42">
        <f t="shared" si="15"/>
        <v>470.3</v>
      </c>
      <c r="I167" s="42">
        <f t="shared" si="15"/>
        <v>470.3</v>
      </c>
      <c r="J167" s="42">
        <f t="shared" si="15"/>
        <v>470.3</v>
      </c>
      <c r="K167" s="59">
        <f t="shared" si="14"/>
        <v>100</v>
      </c>
      <c r="L167" s="59">
        <f t="shared" si="14"/>
        <v>100</v>
      </c>
    </row>
    <row r="168" spans="1:12" ht="125.25" customHeight="1">
      <c r="A168" s="13">
        <v>750</v>
      </c>
      <c r="B168" s="40" t="s">
        <v>195</v>
      </c>
      <c r="C168" s="11" t="s">
        <v>7</v>
      </c>
      <c r="D168" s="11" t="s">
        <v>25</v>
      </c>
      <c r="E168" s="11" t="s">
        <v>122</v>
      </c>
      <c r="F168" s="11"/>
      <c r="G168" s="41">
        <f t="shared" si="15"/>
        <v>470.3</v>
      </c>
      <c r="H168" s="41">
        <f t="shared" si="15"/>
        <v>470.3</v>
      </c>
      <c r="I168" s="41">
        <f t="shared" si="15"/>
        <v>470.3</v>
      </c>
      <c r="J168" s="41">
        <f t="shared" si="15"/>
        <v>470.3</v>
      </c>
      <c r="K168" s="60">
        <f t="shared" si="14"/>
        <v>100</v>
      </c>
      <c r="L168" s="60">
        <f t="shared" si="14"/>
        <v>100</v>
      </c>
    </row>
    <row r="169" spans="1:12" ht="32.25" customHeight="1">
      <c r="A169" s="13">
        <v>750</v>
      </c>
      <c r="B169" s="8" t="s">
        <v>89</v>
      </c>
      <c r="C169" s="11" t="s">
        <v>7</v>
      </c>
      <c r="D169" s="11" t="s">
        <v>25</v>
      </c>
      <c r="E169" s="11" t="s">
        <v>122</v>
      </c>
      <c r="F169" s="11" t="s">
        <v>88</v>
      </c>
      <c r="G169" s="41">
        <v>470.3</v>
      </c>
      <c r="H169" s="41">
        <v>470.3</v>
      </c>
      <c r="I169" s="41">
        <v>470.3</v>
      </c>
      <c r="J169" s="41">
        <v>470.3</v>
      </c>
      <c r="K169" s="60">
        <f aca="true" t="shared" si="16" ref="K169:L171">SUM(I169/G169*100)</f>
        <v>100</v>
      </c>
      <c r="L169" s="60">
        <f>SUM(J169/H169*100)</f>
        <v>100</v>
      </c>
    </row>
    <row r="170" spans="1:12" ht="15.75" customHeight="1">
      <c r="A170" s="20">
        <v>750</v>
      </c>
      <c r="B170" s="17" t="s">
        <v>36</v>
      </c>
      <c r="C170" s="18" t="s">
        <v>11</v>
      </c>
      <c r="D170" s="18" t="s">
        <v>32</v>
      </c>
      <c r="E170" s="18"/>
      <c r="F170" s="18"/>
      <c r="G170" s="42">
        <f>SUM(G171)</f>
        <v>5585</v>
      </c>
      <c r="H170" s="42">
        <f>SUM(H171)</f>
        <v>5585</v>
      </c>
      <c r="I170" s="42">
        <f>SUM(I171)</f>
        <v>5585</v>
      </c>
      <c r="J170" s="42">
        <f>SUM(J171)</f>
        <v>5585</v>
      </c>
      <c r="K170" s="59">
        <f t="shared" si="16"/>
        <v>100</v>
      </c>
      <c r="L170" s="59">
        <f>SUM(J170/H170*100)</f>
        <v>100</v>
      </c>
    </row>
    <row r="171" spans="1:12" ht="112.5" customHeight="1">
      <c r="A171" s="13">
        <v>750</v>
      </c>
      <c r="B171" s="8" t="s">
        <v>192</v>
      </c>
      <c r="C171" s="11" t="s">
        <v>11</v>
      </c>
      <c r="D171" s="11" t="s">
        <v>32</v>
      </c>
      <c r="E171" s="11" t="s">
        <v>122</v>
      </c>
      <c r="F171" s="11"/>
      <c r="G171" s="41">
        <f>G172</f>
        <v>5585</v>
      </c>
      <c r="H171" s="41">
        <f>H172</f>
        <v>5585</v>
      </c>
      <c r="I171" s="41">
        <f>I172</f>
        <v>5585</v>
      </c>
      <c r="J171" s="41">
        <f>J172</f>
        <v>5585</v>
      </c>
      <c r="K171" s="60">
        <f t="shared" si="16"/>
        <v>100</v>
      </c>
      <c r="L171" s="60">
        <f t="shared" si="16"/>
        <v>100</v>
      </c>
    </row>
    <row r="172" spans="1:12" ht="20.25" customHeight="1">
      <c r="A172" s="13">
        <v>750</v>
      </c>
      <c r="B172" s="8" t="s">
        <v>93</v>
      </c>
      <c r="C172" s="11" t="s">
        <v>11</v>
      </c>
      <c r="D172" s="11" t="s">
        <v>32</v>
      </c>
      <c r="E172" s="11" t="s">
        <v>122</v>
      </c>
      <c r="F172" s="11" t="s">
        <v>94</v>
      </c>
      <c r="G172" s="41">
        <v>5585</v>
      </c>
      <c r="H172" s="41">
        <v>5585</v>
      </c>
      <c r="I172" s="41">
        <v>5585</v>
      </c>
      <c r="J172" s="41">
        <v>5585</v>
      </c>
      <c r="K172" s="60">
        <f aca="true" t="shared" si="17" ref="K172:K179">SUM(I172/G172*100)</f>
        <v>100</v>
      </c>
      <c r="L172" s="60">
        <f aca="true" t="shared" si="18" ref="L172:L179">SUM(J172/H172*100)</f>
        <v>100</v>
      </c>
    </row>
    <row r="173" spans="1:12" ht="15.75" customHeight="1">
      <c r="A173" s="20">
        <v>750</v>
      </c>
      <c r="B173" s="17" t="s">
        <v>22</v>
      </c>
      <c r="C173" s="18" t="s">
        <v>20</v>
      </c>
      <c r="D173" s="18" t="s">
        <v>10</v>
      </c>
      <c r="E173" s="18"/>
      <c r="F173" s="18"/>
      <c r="G173" s="42">
        <f>SUM(G174+G176)</f>
        <v>4494.1</v>
      </c>
      <c r="H173" s="42">
        <f>SUM(H174+H176)</f>
        <v>1500</v>
      </c>
      <c r="I173" s="42">
        <f>SUM(I174+I176)</f>
        <v>4494.1</v>
      </c>
      <c r="J173" s="42">
        <f>SUM(J174+J176)</f>
        <v>1500</v>
      </c>
      <c r="K173" s="60">
        <f t="shared" si="17"/>
        <v>100</v>
      </c>
      <c r="L173" s="60">
        <f t="shared" si="18"/>
        <v>100</v>
      </c>
    </row>
    <row r="174" spans="1:12" ht="17.25" customHeight="1">
      <c r="A174" s="13">
        <v>750</v>
      </c>
      <c r="B174" s="8" t="s">
        <v>42</v>
      </c>
      <c r="C174" s="11" t="s">
        <v>20</v>
      </c>
      <c r="D174" s="11" t="s">
        <v>10</v>
      </c>
      <c r="E174" s="11" t="s">
        <v>35</v>
      </c>
      <c r="F174" s="11"/>
      <c r="G174" s="41">
        <f>SUM(G175)</f>
        <v>2994.1</v>
      </c>
      <c r="H174" s="41"/>
      <c r="I174" s="41">
        <f>SUM(I175)</f>
        <v>2994.1</v>
      </c>
      <c r="J174" s="41"/>
      <c r="K174" s="60">
        <f t="shared" si="17"/>
        <v>100</v>
      </c>
      <c r="L174" s="60"/>
    </row>
    <row r="175" spans="1:12" ht="18.75" customHeight="1">
      <c r="A175" s="13">
        <v>750</v>
      </c>
      <c r="B175" s="8" t="s">
        <v>93</v>
      </c>
      <c r="C175" s="11" t="s">
        <v>20</v>
      </c>
      <c r="D175" s="11" t="s">
        <v>10</v>
      </c>
      <c r="E175" s="11" t="s">
        <v>35</v>
      </c>
      <c r="F175" s="11" t="s">
        <v>94</v>
      </c>
      <c r="G175" s="41">
        <v>2994.1</v>
      </c>
      <c r="H175" s="45"/>
      <c r="I175" s="41">
        <v>2994.1</v>
      </c>
      <c r="J175" s="41"/>
      <c r="K175" s="60">
        <f t="shared" si="17"/>
        <v>100</v>
      </c>
      <c r="L175" s="60"/>
    </row>
    <row r="176" spans="1:12" ht="51" customHeight="1">
      <c r="A176" s="13">
        <v>750</v>
      </c>
      <c r="B176" s="8" t="s">
        <v>196</v>
      </c>
      <c r="C176" s="11" t="s">
        <v>20</v>
      </c>
      <c r="D176" s="11" t="s">
        <v>10</v>
      </c>
      <c r="E176" s="11" t="s">
        <v>122</v>
      </c>
      <c r="F176" s="11"/>
      <c r="G176" s="41">
        <f>G177</f>
        <v>1500</v>
      </c>
      <c r="H176" s="41">
        <f>H177</f>
        <v>1500</v>
      </c>
      <c r="I176" s="41">
        <f>I177</f>
        <v>1500</v>
      </c>
      <c r="J176" s="41">
        <f>J177</f>
        <v>1500</v>
      </c>
      <c r="K176" s="60">
        <f t="shared" si="17"/>
        <v>100</v>
      </c>
      <c r="L176" s="60">
        <f t="shared" si="18"/>
        <v>100</v>
      </c>
    </row>
    <row r="177" spans="1:12" ht="31.5" customHeight="1">
      <c r="A177" s="13">
        <v>750</v>
      </c>
      <c r="B177" s="8" t="s">
        <v>89</v>
      </c>
      <c r="C177" s="11" t="s">
        <v>20</v>
      </c>
      <c r="D177" s="11" t="s">
        <v>10</v>
      </c>
      <c r="E177" s="11" t="s">
        <v>122</v>
      </c>
      <c r="F177" s="11" t="s">
        <v>88</v>
      </c>
      <c r="G177" s="41">
        <v>1500</v>
      </c>
      <c r="H177" s="41">
        <v>1500</v>
      </c>
      <c r="I177" s="41">
        <v>1500</v>
      </c>
      <c r="J177" s="41">
        <v>1500</v>
      </c>
      <c r="K177" s="60">
        <f t="shared" si="17"/>
        <v>100</v>
      </c>
      <c r="L177" s="60">
        <f t="shared" si="18"/>
        <v>100</v>
      </c>
    </row>
    <row r="178" spans="1:12" ht="16.5" customHeight="1">
      <c r="A178" s="20">
        <v>750</v>
      </c>
      <c r="B178" s="17" t="s">
        <v>23</v>
      </c>
      <c r="C178" s="18" t="s">
        <v>20</v>
      </c>
      <c r="D178" s="18" t="s">
        <v>7</v>
      </c>
      <c r="E178" s="18"/>
      <c r="F178" s="18"/>
      <c r="G178" s="42">
        <f>SUM(G186+G188+G192+G181+G179+G184)</f>
        <v>52571.399999999994</v>
      </c>
      <c r="H178" s="42">
        <f>SUM(H186+H188+H192+H181+H179+H184)</f>
        <v>35537.8</v>
      </c>
      <c r="I178" s="42">
        <f>SUM(I186+I188+I192+I181+I179+I184)</f>
        <v>52409</v>
      </c>
      <c r="J178" s="42">
        <f>SUM(J186+J188+J192+J181+J179+J184)</f>
        <v>35537.8</v>
      </c>
      <c r="K178" s="59">
        <f t="shared" si="17"/>
        <v>99.69108678863414</v>
      </c>
      <c r="L178" s="59">
        <f t="shared" si="18"/>
        <v>100</v>
      </c>
    </row>
    <row r="179" spans="1:12" ht="111" customHeight="1">
      <c r="A179" s="13">
        <v>750</v>
      </c>
      <c r="B179" s="8" t="s">
        <v>192</v>
      </c>
      <c r="C179" s="11" t="s">
        <v>20</v>
      </c>
      <c r="D179" s="11" t="s">
        <v>7</v>
      </c>
      <c r="E179" s="11" t="s">
        <v>122</v>
      </c>
      <c r="F179" s="11"/>
      <c r="G179" s="41">
        <f>G180</f>
        <v>286</v>
      </c>
      <c r="H179" s="41">
        <f>H180</f>
        <v>286</v>
      </c>
      <c r="I179" s="41">
        <f>I180</f>
        <v>286</v>
      </c>
      <c r="J179" s="41">
        <f>J180</f>
        <v>286</v>
      </c>
      <c r="K179" s="60">
        <f t="shared" si="17"/>
        <v>100</v>
      </c>
      <c r="L179" s="60">
        <f t="shared" si="18"/>
        <v>100</v>
      </c>
    </row>
    <row r="180" spans="1:12" ht="33" customHeight="1">
      <c r="A180" s="13">
        <v>750</v>
      </c>
      <c r="B180" s="8" t="s">
        <v>89</v>
      </c>
      <c r="C180" s="11" t="s">
        <v>20</v>
      </c>
      <c r="D180" s="11" t="s">
        <v>7</v>
      </c>
      <c r="E180" s="11" t="s">
        <v>122</v>
      </c>
      <c r="F180" s="11" t="s">
        <v>88</v>
      </c>
      <c r="G180" s="41">
        <v>286</v>
      </c>
      <c r="H180" s="41">
        <v>286</v>
      </c>
      <c r="I180" s="41">
        <v>286</v>
      </c>
      <c r="J180" s="41">
        <v>286</v>
      </c>
      <c r="K180" s="60">
        <f aca="true" t="shared" si="19" ref="K180:L182">SUM(I180/G180*100)</f>
        <v>100</v>
      </c>
      <c r="L180" s="60">
        <f t="shared" si="19"/>
        <v>100</v>
      </c>
    </row>
    <row r="181" spans="1:12" ht="80.25" customHeight="1">
      <c r="A181" s="13">
        <v>750</v>
      </c>
      <c r="B181" s="6" t="s">
        <v>197</v>
      </c>
      <c r="C181" s="11" t="s">
        <v>20</v>
      </c>
      <c r="D181" s="11" t="s">
        <v>7</v>
      </c>
      <c r="E181" s="11" t="s">
        <v>122</v>
      </c>
      <c r="F181" s="11"/>
      <c r="G181" s="41">
        <f>G182+G183</f>
        <v>22021.8</v>
      </c>
      <c r="H181" s="41">
        <f>H182+H183</f>
        <v>22021.8</v>
      </c>
      <c r="I181" s="41">
        <f>I182+I183</f>
        <v>22021.8</v>
      </c>
      <c r="J181" s="41">
        <f>J182+J183</f>
        <v>22021.8</v>
      </c>
      <c r="K181" s="60">
        <f t="shared" si="19"/>
        <v>100</v>
      </c>
      <c r="L181" s="60">
        <f t="shared" si="19"/>
        <v>100</v>
      </c>
    </row>
    <row r="182" spans="1:12" ht="33.75" customHeight="1">
      <c r="A182" s="13">
        <v>750</v>
      </c>
      <c r="B182" s="8" t="s">
        <v>89</v>
      </c>
      <c r="C182" s="11" t="s">
        <v>20</v>
      </c>
      <c r="D182" s="11" t="s">
        <v>7</v>
      </c>
      <c r="E182" s="11" t="s">
        <v>122</v>
      </c>
      <c r="F182" s="11" t="s">
        <v>88</v>
      </c>
      <c r="G182" s="41">
        <v>1147.5</v>
      </c>
      <c r="H182" s="41">
        <v>1147.5</v>
      </c>
      <c r="I182" s="41">
        <v>1147.5</v>
      </c>
      <c r="J182" s="41">
        <v>1147.5</v>
      </c>
      <c r="K182" s="60">
        <f t="shared" si="19"/>
        <v>100</v>
      </c>
      <c r="L182" s="60">
        <f t="shared" si="19"/>
        <v>100</v>
      </c>
    </row>
    <row r="183" spans="1:12" ht="15.75">
      <c r="A183" s="13">
        <v>750</v>
      </c>
      <c r="B183" s="8" t="s">
        <v>93</v>
      </c>
      <c r="C183" s="11" t="s">
        <v>20</v>
      </c>
      <c r="D183" s="11" t="s">
        <v>7</v>
      </c>
      <c r="E183" s="11" t="s">
        <v>122</v>
      </c>
      <c r="F183" s="11" t="s">
        <v>94</v>
      </c>
      <c r="G183" s="41">
        <v>20874.3</v>
      </c>
      <c r="H183" s="41">
        <v>20874.3</v>
      </c>
      <c r="I183" s="41">
        <v>20874.3</v>
      </c>
      <c r="J183" s="41">
        <v>20874.3</v>
      </c>
      <c r="K183" s="60">
        <f aca="true" t="shared" si="20" ref="K183:L231">SUM(I183/G183*100)</f>
        <v>100</v>
      </c>
      <c r="L183" s="60">
        <f>SUM(J183/H183*100)</f>
        <v>100</v>
      </c>
    </row>
    <row r="184" spans="1:12" ht="111" customHeight="1">
      <c r="A184" s="13">
        <v>750</v>
      </c>
      <c r="B184" s="6" t="s">
        <v>198</v>
      </c>
      <c r="C184" s="11" t="s">
        <v>20</v>
      </c>
      <c r="D184" s="11" t="s">
        <v>7</v>
      </c>
      <c r="E184" s="11" t="s">
        <v>122</v>
      </c>
      <c r="F184" s="11"/>
      <c r="G184" s="41">
        <f>G185</f>
        <v>13230</v>
      </c>
      <c r="H184" s="41">
        <f>H185</f>
        <v>13230</v>
      </c>
      <c r="I184" s="41">
        <f>I185</f>
        <v>13230</v>
      </c>
      <c r="J184" s="41">
        <f>J185</f>
        <v>13230</v>
      </c>
      <c r="K184" s="60">
        <f t="shared" si="20"/>
        <v>100</v>
      </c>
      <c r="L184" s="60">
        <f>SUM(J184/H184*100)</f>
        <v>100</v>
      </c>
    </row>
    <row r="185" spans="1:12" ht="31.5" customHeight="1">
      <c r="A185" s="13">
        <v>750</v>
      </c>
      <c r="B185" s="8" t="s">
        <v>89</v>
      </c>
      <c r="C185" s="11" t="s">
        <v>20</v>
      </c>
      <c r="D185" s="11" t="s">
        <v>7</v>
      </c>
      <c r="E185" s="11" t="s">
        <v>122</v>
      </c>
      <c r="F185" s="11" t="s">
        <v>88</v>
      </c>
      <c r="G185" s="41">
        <v>13230</v>
      </c>
      <c r="H185" s="41">
        <v>13230</v>
      </c>
      <c r="I185" s="41">
        <v>13230</v>
      </c>
      <c r="J185" s="41">
        <v>13230</v>
      </c>
      <c r="K185" s="60">
        <f t="shared" si="20"/>
        <v>100</v>
      </c>
      <c r="L185" s="60">
        <f>SUM(J185/H185*100)</f>
        <v>100</v>
      </c>
    </row>
    <row r="186" spans="1:12" ht="63.75" customHeight="1">
      <c r="A186" s="13">
        <v>750</v>
      </c>
      <c r="B186" s="8" t="s">
        <v>193</v>
      </c>
      <c r="C186" s="11" t="s">
        <v>20</v>
      </c>
      <c r="D186" s="11" t="s">
        <v>7</v>
      </c>
      <c r="E186" s="11" t="s">
        <v>62</v>
      </c>
      <c r="F186" s="11"/>
      <c r="G186" s="41">
        <f>G187</f>
        <v>5300</v>
      </c>
      <c r="H186" s="41"/>
      <c r="I186" s="41">
        <f>I187</f>
        <v>5187.5</v>
      </c>
      <c r="J186" s="41"/>
      <c r="K186" s="60">
        <f t="shared" si="20"/>
        <v>97.87735849056604</v>
      </c>
      <c r="L186" s="60"/>
    </row>
    <row r="187" spans="1:12" ht="33.75" customHeight="1">
      <c r="A187" s="13">
        <v>750</v>
      </c>
      <c r="B187" s="8" t="s">
        <v>89</v>
      </c>
      <c r="C187" s="11" t="s">
        <v>20</v>
      </c>
      <c r="D187" s="11" t="s">
        <v>7</v>
      </c>
      <c r="E187" s="11" t="s">
        <v>62</v>
      </c>
      <c r="F187" s="11" t="s">
        <v>88</v>
      </c>
      <c r="G187" s="41">
        <v>5300</v>
      </c>
      <c r="H187" s="41"/>
      <c r="I187" s="41">
        <v>5187.5</v>
      </c>
      <c r="J187" s="41"/>
      <c r="K187" s="60">
        <f t="shared" si="20"/>
        <v>97.87735849056604</v>
      </c>
      <c r="L187" s="55"/>
    </row>
    <row r="188" spans="1:12" ht="36" customHeight="1">
      <c r="A188" s="13">
        <v>750</v>
      </c>
      <c r="B188" s="6" t="s">
        <v>105</v>
      </c>
      <c r="C188" s="11" t="s">
        <v>20</v>
      </c>
      <c r="D188" s="11" t="s">
        <v>7</v>
      </c>
      <c r="E188" s="11" t="s">
        <v>63</v>
      </c>
      <c r="F188" s="11"/>
      <c r="G188" s="41">
        <f>G189+G191+G190</f>
        <v>9313.6</v>
      </c>
      <c r="H188" s="41"/>
      <c r="I188" s="41">
        <f>I189+I191+I190</f>
        <v>9293.300000000001</v>
      </c>
      <c r="J188" s="41"/>
      <c r="K188" s="60">
        <f t="shared" si="20"/>
        <v>99.78203916852775</v>
      </c>
      <c r="L188" s="55"/>
    </row>
    <row r="189" spans="1:12" ht="32.25" customHeight="1">
      <c r="A189" s="36">
        <v>750</v>
      </c>
      <c r="B189" s="8" t="s">
        <v>89</v>
      </c>
      <c r="C189" s="35" t="s">
        <v>20</v>
      </c>
      <c r="D189" s="35" t="s">
        <v>7</v>
      </c>
      <c r="E189" s="35" t="s">
        <v>63</v>
      </c>
      <c r="F189" s="35" t="s">
        <v>88</v>
      </c>
      <c r="G189" s="43">
        <v>3059</v>
      </c>
      <c r="H189" s="45"/>
      <c r="I189" s="41">
        <v>3042.1</v>
      </c>
      <c r="J189" s="41"/>
      <c r="K189" s="60">
        <f t="shared" si="20"/>
        <v>99.44753187316117</v>
      </c>
      <c r="L189" s="55"/>
    </row>
    <row r="190" spans="1:12" ht="49.5" customHeight="1">
      <c r="A190" s="52">
        <v>750</v>
      </c>
      <c r="B190" s="6" t="s">
        <v>87</v>
      </c>
      <c r="C190" s="35" t="s">
        <v>20</v>
      </c>
      <c r="D190" s="35" t="s">
        <v>7</v>
      </c>
      <c r="E190" s="35" t="s">
        <v>63</v>
      </c>
      <c r="F190" s="35" t="s">
        <v>86</v>
      </c>
      <c r="G190" s="43">
        <v>300</v>
      </c>
      <c r="H190" s="45"/>
      <c r="I190" s="41">
        <v>296.6</v>
      </c>
      <c r="J190" s="41"/>
      <c r="K190" s="60">
        <f t="shared" si="20"/>
        <v>98.86666666666667</v>
      </c>
      <c r="L190" s="55"/>
    </row>
    <row r="191" spans="1:12" ht="17.25" customHeight="1">
      <c r="A191" s="36">
        <v>750</v>
      </c>
      <c r="B191" s="8" t="s">
        <v>93</v>
      </c>
      <c r="C191" s="35" t="s">
        <v>20</v>
      </c>
      <c r="D191" s="35" t="s">
        <v>7</v>
      </c>
      <c r="E191" s="35" t="s">
        <v>63</v>
      </c>
      <c r="F191" s="35" t="s">
        <v>94</v>
      </c>
      <c r="G191" s="43">
        <v>5954.6</v>
      </c>
      <c r="H191" s="45"/>
      <c r="I191" s="41">
        <v>5954.6</v>
      </c>
      <c r="J191" s="41"/>
      <c r="K191" s="60">
        <f t="shared" si="20"/>
        <v>100</v>
      </c>
      <c r="L191" s="55"/>
    </row>
    <row r="192" spans="1:12" ht="63.75" customHeight="1">
      <c r="A192" s="13">
        <v>750</v>
      </c>
      <c r="B192" s="6" t="s">
        <v>199</v>
      </c>
      <c r="C192" s="11" t="s">
        <v>20</v>
      </c>
      <c r="D192" s="11" t="s">
        <v>7</v>
      </c>
      <c r="E192" s="11" t="s">
        <v>60</v>
      </c>
      <c r="F192" s="11"/>
      <c r="G192" s="41">
        <f>G195+G194+G193</f>
        <v>2420</v>
      </c>
      <c r="H192" s="41"/>
      <c r="I192" s="41">
        <f>I195+I194+I193</f>
        <v>2390.4</v>
      </c>
      <c r="J192" s="41"/>
      <c r="K192" s="60">
        <f t="shared" si="20"/>
        <v>98.77685950413223</v>
      </c>
      <c r="L192" s="55"/>
    </row>
    <row r="193" spans="1:12" ht="31.5" customHeight="1">
      <c r="A193" s="13">
        <v>750</v>
      </c>
      <c r="B193" s="8" t="s">
        <v>89</v>
      </c>
      <c r="C193" s="11" t="s">
        <v>20</v>
      </c>
      <c r="D193" s="11" t="s">
        <v>7</v>
      </c>
      <c r="E193" s="11" t="s">
        <v>60</v>
      </c>
      <c r="F193" s="11" t="s">
        <v>88</v>
      </c>
      <c r="G193" s="41">
        <v>1954.9</v>
      </c>
      <c r="H193" s="45"/>
      <c r="I193" s="41">
        <v>1928</v>
      </c>
      <c r="J193" s="41"/>
      <c r="K193" s="60">
        <f t="shared" si="20"/>
        <v>98.62397053557727</v>
      </c>
      <c r="L193" s="55"/>
    </row>
    <row r="194" spans="1:12" ht="31.5">
      <c r="A194" s="13">
        <v>750</v>
      </c>
      <c r="B194" s="6" t="s">
        <v>92</v>
      </c>
      <c r="C194" s="11" t="s">
        <v>20</v>
      </c>
      <c r="D194" s="11" t="s">
        <v>7</v>
      </c>
      <c r="E194" s="11" t="s">
        <v>60</v>
      </c>
      <c r="F194" s="11" t="s">
        <v>91</v>
      </c>
      <c r="G194" s="41">
        <v>65.1</v>
      </c>
      <c r="H194" s="45"/>
      <c r="I194" s="41">
        <v>62.4</v>
      </c>
      <c r="J194" s="61"/>
      <c r="K194" s="60">
        <f t="shared" si="20"/>
        <v>95.85253456221199</v>
      </c>
      <c r="L194" s="55"/>
    </row>
    <row r="195" spans="1:12" ht="21" customHeight="1">
      <c r="A195" s="13">
        <v>750</v>
      </c>
      <c r="B195" s="8" t="s">
        <v>93</v>
      </c>
      <c r="C195" s="11" t="s">
        <v>20</v>
      </c>
      <c r="D195" s="11" t="s">
        <v>7</v>
      </c>
      <c r="E195" s="11" t="s">
        <v>60</v>
      </c>
      <c r="F195" s="11" t="s">
        <v>94</v>
      </c>
      <c r="G195" s="41">
        <v>400</v>
      </c>
      <c r="H195" s="45"/>
      <c r="I195" s="41">
        <v>400</v>
      </c>
      <c r="J195" s="61"/>
      <c r="K195" s="60">
        <f t="shared" si="20"/>
        <v>100</v>
      </c>
      <c r="L195" s="55"/>
    </row>
    <row r="196" spans="1:12" ht="33" customHeight="1">
      <c r="A196" s="20">
        <v>750</v>
      </c>
      <c r="B196" s="17" t="s">
        <v>21</v>
      </c>
      <c r="C196" s="18" t="s">
        <v>20</v>
      </c>
      <c r="D196" s="18" t="s">
        <v>20</v>
      </c>
      <c r="E196" s="18"/>
      <c r="F196" s="18"/>
      <c r="G196" s="42">
        <f>SUM(G197)</f>
        <v>5360</v>
      </c>
      <c r="H196" s="42"/>
      <c r="I196" s="42">
        <f>SUM(I197)</f>
        <v>5245.3</v>
      </c>
      <c r="J196" s="61"/>
      <c r="K196" s="59">
        <f t="shared" si="20"/>
        <v>97.86007462686568</v>
      </c>
      <c r="L196" s="55"/>
    </row>
    <row r="197" spans="1:12" ht="64.5" customHeight="1">
      <c r="A197" s="13">
        <v>750</v>
      </c>
      <c r="B197" s="8" t="s">
        <v>40</v>
      </c>
      <c r="C197" s="11" t="s">
        <v>20</v>
      </c>
      <c r="D197" s="11" t="s">
        <v>20</v>
      </c>
      <c r="E197" s="11" t="s">
        <v>8</v>
      </c>
      <c r="F197" s="11"/>
      <c r="G197" s="41">
        <f>SUM(G200+G199+G198)</f>
        <v>5360</v>
      </c>
      <c r="H197" s="41"/>
      <c r="I197" s="41">
        <f>SUM(I200+I199+I198)</f>
        <v>5245.3</v>
      </c>
      <c r="J197" s="61"/>
      <c r="K197" s="60">
        <f t="shared" si="20"/>
        <v>97.86007462686568</v>
      </c>
      <c r="L197" s="55"/>
    </row>
    <row r="198" spans="1:12" ht="93" customHeight="1">
      <c r="A198" s="13">
        <v>750</v>
      </c>
      <c r="B198" s="8" t="s">
        <v>84</v>
      </c>
      <c r="C198" s="11" t="s">
        <v>20</v>
      </c>
      <c r="D198" s="11" t="s">
        <v>20</v>
      </c>
      <c r="E198" s="11" t="s">
        <v>8</v>
      </c>
      <c r="F198" s="11" t="s">
        <v>85</v>
      </c>
      <c r="G198" s="41">
        <v>4932</v>
      </c>
      <c r="H198" s="45"/>
      <c r="I198" s="41">
        <v>4819.6</v>
      </c>
      <c r="J198" s="61"/>
      <c r="K198" s="60">
        <f t="shared" si="20"/>
        <v>97.72100567721006</v>
      </c>
      <c r="L198" s="55"/>
    </row>
    <row r="199" spans="1:12" ht="34.5" customHeight="1">
      <c r="A199" s="13">
        <v>750</v>
      </c>
      <c r="B199" s="8" t="s">
        <v>89</v>
      </c>
      <c r="C199" s="11" t="s">
        <v>20</v>
      </c>
      <c r="D199" s="11" t="s">
        <v>20</v>
      </c>
      <c r="E199" s="11" t="s">
        <v>8</v>
      </c>
      <c r="F199" s="11" t="s">
        <v>88</v>
      </c>
      <c r="G199" s="41">
        <v>427</v>
      </c>
      <c r="H199" s="45"/>
      <c r="I199" s="41">
        <v>425.7</v>
      </c>
      <c r="J199" s="61"/>
      <c r="K199" s="60">
        <f t="shared" si="20"/>
        <v>99.69555035128805</v>
      </c>
      <c r="L199" s="55"/>
    </row>
    <row r="200" spans="1:12" ht="20.25" customHeight="1">
      <c r="A200" s="13">
        <v>750</v>
      </c>
      <c r="B200" s="8" t="s">
        <v>93</v>
      </c>
      <c r="C200" s="11" t="s">
        <v>20</v>
      </c>
      <c r="D200" s="11" t="s">
        <v>20</v>
      </c>
      <c r="E200" s="11" t="s">
        <v>8</v>
      </c>
      <c r="F200" s="11" t="s">
        <v>94</v>
      </c>
      <c r="G200" s="43">
        <v>1</v>
      </c>
      <c r="H200" s="45"/>
      <c r="I200" s="61"/>
      <c r="J200" s="61"/>
      <c r="K200" s="60"/>
      <c r="L200" s="55"/>
    </row>
    <row r="201" spans="1:12" ht="33.75" customHeight="1">
      <c r="A201" s="20">
        <v>750</v>
      </c>
      <c r="B201" s="17" t="s">
        <v>39</v>
      </c>
      <c r="C201" s="18" t="s">
        <v>13</v>
      </c>
      <c r="D201" s="18" t="s">
        <v>20</v>
      </c>
      <c r="E201" s="18"/>
      <c r="F201" s="18"/>
      <c r="G201" s="42">
        <f>SUM(G202)</f>
        <v>12040.5</v>
      </c>
      <c r="H201" s="42"/>
      <c r="I201" s="42">
        <f>SUM(I202)</f>
        <v>11931.8</v>
      </c>
      <c r="J201" s="61"/>
      <c r="K201" s="59">
        <f t="shared" si="20"/>
        <v>99.097213570865</v>
      </c>
      <c r="L201" s="55"/>
    </row>
    <row r="202" spans="1:12" ht="34.5" customHeight="1">
      <c r="A202" s="13">
        <v>750</v>
      </c>
      <c r="B202" s="6" t="s">
        <v>105</v>
      </c>
      <c r="C202" s="11" t="s">
        <v>13</v>
      </c>
      <c r="D202" s="11" t="s">
        <v>20</v>
      </c>
      <c r="E202" s="11" t="s">
        <v>63</v>
      </c>
      <c r="F202" s="11"/>
      <c r="G202" s="41">
        <f>G203+G204+G206+G205</f>
        <v>12040.5</v>
      </c>
      <c r="H202" s="41"/>
      <c r="I202" s="41">
        <f>I203+I204+I206+I205</f>
        <v>11931.8</v>
      </c>
      <c r="J202" s="61"/>
      <c r="K202" s="60">
        <f t="shared" si="20"/>
        <v>99.097213570865</v>
      </c>
      <c r="L202" s="55"/>
    </row>
    <row r="203" spans="1:12" ht="97.5" customHeight="1">
      <c r="A203" s="13">
        <v>750</v>
      </c>
      <c r="B203" s="8" t="s">
        <v>84</v>
      </c>
      <c r="C203" s="11" t="s">
        <v>13</v>
      </c>
      <c r="D203" s="11" t="s">
        <v>20</v>
      </c>
      <c r="E203" s="11" t="s">
        <v>63</v>
      </c>
      <c r="F203" s="11" t="s">
        <v>85</v>
      </c>
      <c r="G203" s="41">
        <v>2640.4</v>
      </c>
      <c r="H203" s="45"/>
      <c r="I203" s="41">
        <v>2588</v>
      </c>
      <c r="J203" s="61"/>
      <c r="K203" s="60">
        <f t="shared" si="20"/>
        <v>98.01545220421148</v>
      </c>
      <c r="L203" s="55"/>
    </row>
    <row r="204" spans="1:12" ht="33" customHeight="1">
      <c r="A204" s="13">
        <v>750</v>
      </c>
      <c r="B204" s="8" t="s">
        <v>89</v>
      </c>
      <c r="C204" s="11" t="s">
        <v>13</v>
      </c>
      <c r="D204" s="11" t="s">
        <v>20</v>
      </c>
      <c r="E204" s="11" t="s">
        <v>63</v>
      </c>
      <c r="F204" s="11" t="s">
        <v>88</v>
      </c>
      <c r="G204" s="41">
        <v>2611.6</v>
      </c>
      <c r="H204" s="45"/>
      <c r="I204" s="41">
        <v>2558</v>
      </c>
      <c r="J204" s="61"/>
      <c r="K204" s="60">
        <f t="shared" si="20"/>
        <v>97.94761831827232</v>
      </c>
      <c r="L204" s="55"/>
    </row>
    <row r="205" spans="1:12" ht="31.5" customHeight="1">
      <c r="A205" s="13">
        <v>750</v>
      </c>
      <c r="B205" s="6" t="s">
        <v>92</v>
      </c>
      <c r="C205" s="11" t="s">
        <v>13</v>
      </c>
      <c r="D205" s="11" t="s">
        <v>20</v>
      </c>
      <c r="E205" s="11" t="s">
        <v>63</v>
      </c>
      <c r="F205" s="11" t="s">
        <v>91</v>
      </c>
      <c r="G205" s="41">
        <v>30</v>
      </c>
      <c r="H205" s="45"/>
      <c r="I205" s="41">
        <v>30</v>
      </c>
      <c r="J205" s="61"/>
      <c r="K205" s="60">
        <f t="shared" si="20"/>
        <v>100</v>
      </c>
      <c r="L205" s="55"/>
    </row>
    <row r="206" spans="1:12" ht="20.25" customHeight="1">
      <c r="A206" s="13">
        <v>750</v>
      </c>
      <c r="B206" s="8" t="s">
        <v>93</v>
      </c>
      <c r="C206" s="11" t="s">
        <v>13</v>
      </c>
      <c r="D206" s="11" t="s">
        <v>20</v>
      </c>
      <c r="E206" s="11" t="s">
        <v>63</v>
      </c>
      <c r="F206" s="11" t="s">
        <v>94</v>
      </c>
      <c r="G206" s="41">
        <v>6758.5</v>
      </c>
      <c r="H206" s="45"/>
      <c r="I206" s="41">
        <v>6755.8</v>
      </c>
      <c r="J206" s="61"/>
      <c r="K206" s="60">
        <f t="shared" si="20"/>
        <v>99.9600503070208</v>
      </c>
      <c r="L206" s="55"/>
    </row>
    <row r="207" spans="1:12" ht="17.25" customHeight="1">
      <c r="A207" s="16">
        <v>906</v>
      </c>
      <c r="B207" s="5" t="s">
        <v>12</v>
      </c>
      <c r="C207" s="14"/>
      <c r="D207" s="14"/>
      <c r="E207" s="14"/>
      <c r="F207" s="14"/>
      <c r="G207" s="44">
        <f>SUM(G208+G213+G219+G216)</f>
        <v>6187</v>
      </c>
      <c r="H207" s="44"/>
      <c r="I207" s="44">
        <f>SUM(I208+I213+I219+I216)</f>
        <v>5976.300000000001</v>
      </c>
      <c r="J207" s="61"/>
      <c r="K207" s="58">
        <f t="shared" si="20"/>
        <v>96.59447228058835</v>
      </c>
      <c r="L207" s="55"/>
    </row>
    <row r="208" spans="1:12" ht="63" customHeight="1">
      <c r="A208" s="20">
        <v>906</v>
      </c>
      <c r="B208" s="21" t="s">
        <v>170</v>
      </c>
      <c r="C208" s="18" t="s">
        <v>6</v>
      </c>
      <c r="D208" s="18" t="s">
        <v>13</v>
      </c>
      <c r="E208" s="18"/>
      <c r="F208" s="18"/>
      <c r="G208" s="42">
        <f>SUM(G209)</f>
        <v>5437</v>
      </c>
      <c r="H208" s="42"/>
      <c r="I208" s="42">
        <f>SUM(I209)</f>
        <v>5302</v>
      </c>
      <c r="J208" s="61"/>
      <c r="K208" s="59">
        <f t="shared" si="20"/>
        <v>97.51701305867206</v>
      </c>
      <c r="L208" s="55"/>
    </row>
    <row r="209" spans="1:12" ht="62.25" customHeight="1">
      <c r="A209" s="13">
        <v>906</v>
      </c>
      <c r="B209" s="8" t="s">
        <v>40</v>
      </c>
      <c r="C209" s="11" t="s">
        <v>6</v>
      </c>
      <c r="D209" s="11" t="s">
        <v>13</v>
      </c>
      <c r="E209" s="11" t="s">
        <v>8</v>
      </c>
      <c r="F209" s="11"/>
      <c r="G209" s="41">
        <f>SUM(G212+G210+G211)</f>
        <v>5437</v>
      </c>
      <c r="H209" s="41"/>
      <c r="I209" s="41">
        <f>SUM(I212+I210+I211)</f>
        <v>5302</v>
      </c>
      <c r="J209" s="61"/>
      <c r="K209" s="60">
        <f t="shared" si="20"/>
        <v>97.51701305867206</v>
      </c>
      <c r="L209" s="55"/>
    </row>
    <row r="210" spans="1:12" ht="94.5" customHeight="1">
      <c r="A210" s="13">
        <v>906</v>
      </c>
      <c r="B210" s="8" t="s">
        <v>84</v>
      </c>
      <c r="C210" s="11" t="s">
        <v>6</v>
      </c>
      <c r="D210" s="11" t="s">
        <v>13</v>
      </c>
      <c r="E210" s="11" t="s">
        <v>8</v>
      </c>
      <c r="F210" s="11" t="s">
        <v>85</v>
      </c>
      <c r="G210" s="41">
        <v>4614</v>
      </c>
      <c r="H210" s="45"/>
      <c r="I210" s="41">
        <v>4479</v>
      </c>
      <c r="J210" s="41"/>
      <c r="K210" s="60">
        <f t="shared" si="20"/>
        <v>97.074122236671</v>
      </c>
      <c r="L210" s="55"/>
    </row>
    <row r="211" spans="1:12" ht="32.25" customHeight="1">
      <c r="A211" s="13">
        <v>906</v>
      </c>
      <c r="B211" s="8" t="s">
        <v>89</v>
      </c>
      <c r="C211" s="11" t="s">
        <v>6</v>
      </c>
      <c r="D211" s="11" t="s">
        <v>13</v>
      </c>
      <c r="E211" s="11" t="s">
        <v>8</v>
      </c>
      <c r="F211" s="11" t="s">
        <v>88</v>
      </c>
      <c r="G211" s="41">
        <v>822</v>
      </c>
      <c r="H211" s="45"/>
      <c r="I211" s="41">
        <v>822</v>
      </c>
      <c r="J211" s="41"/>
      <c r="K211" s="60">
        <f t="shared" si="20"/>
        <v>100</v>
      </c>
      <c r="L211" s="55"/>
    </row>
    <row r="212" spans="1:12" ht="19.5" customHeight="1">
      <c r="A212" s="13">
        <v>906</v>
      </c>
      <c r="B212" s="8" t="s">
        <v>93</v>
      </c>
      <c r="C212" s="11" t="s">
        <v>6</v>
      </c>
      <c r="D212" s="11" t="s">
        <v>13</v>
      </c>
      <c r="E212" s="11" t="s">
        <v>8</v>
      </c>
      <c r="F212" s="11" t="s">
        <v>94</v>
      </c>
      <c r="G212" s="41">
        <v>1</v>
      </c>
      <c r="H212" s="45"/>
      <c r="I212" s="41">
        <v>1</v>
      </c>
      <c r="J212" s="41"/>
      <c r="K212" s="60">
        <f t="shared" si="20"/>
        <v>100</v>
      </c>
      <c r="L212" s="55"/>
    </row>
    <row r="213" spans="1:12" ht="15.75">
      <c r="A213" s="20">
        <v>906</v>
      </c>
      <c r="B213" s="21" t="s">
        <v>17</v>
      </c>
      <c r="C213" s="18" t="s">
        <v>6</v>
      </c>
      <c r="D213" s="18" t="s">
        <v>14</v>
      </c>
      <c r="E213" s="18"/>
      <c r="F213" s="18"/>
      <c r="G213" s="42">
        <f>SUM(G214)</f>
        <v>500</v>
      </c>
      <c r="H213" s="42"/>
      <c r="I213" s="42">
        <f>SUM(I214)</f>
        <v>459.1</v>
      </c>
      <c r="J213" s="41"/>
      <c r="K213" s="59">
        <f t="shared" si="20"/>
        <v>91.82000000000001</v>
      </c>
      <c r="L213" s="55"/>
    </row>
    <row r="214" spans="1:12" ht="15.75">
      <c r="A214" s="13">
        <v>906</v>
      </c>
      <c r="B214" s="6" t="s">
        <v>17</v>
      </c>
      <c r="C214" s="11" t="s">
        <v>6</v>
      </c>
      <c r="D214" s="11" t="s">
        <v>14</v>
      </c>
      <c r="E214" s="11" t="s">
        <v>19</v>
      </c>
      <c r="F214" s="11"/>
      <c r="G214" s="41">
        <f>SUM(G215)</f>
        <v>500</v>
      </c>
      <c r="H214" s="41"/>
      <c r="I214" s="41">
        <f>SUM(I215)</f>
        <v>459.1</v>
      </c>
      <c r="J214" s="41"/>
      <c r="K214" s="60">
        <f t="shared" si="20"/>
        <v>91.82000000000001</v>
      </c>
      <c r="L214" s="55"/>
    </row>
    <row r="215" spans="1:12" ht="15.75" customHeight="1">
      <c r="A215" s="13">
        <v>906</v>
      </c>
      <c r="B215" s="8" t="s">
        <v>93</v>
      </c>
      <c r="C215" s="11" t="s">
        <v>6</v>
      </c>
      <c r="D215" s="11" t="s">
        <v>14</v>
      </c>
      <c r="E215" s="11" t="s">
        <v>19</v>
      </c>
      <c r="F215" s="11" t="s">
        <v>94</v>
      </c>
      <c r="G215" s="41">
        <v>500</v>
      </c>
      <c r="H215" s="45"/>
      <c r="I215" s="41">
        <v>459.1</v>
      </c>
      <c r="J215" s="41"/>
      <c r="K215" s="60">
        <f t="shared" si="20"/>
        <v>91.82000000000001</v>
      </c>
      <c r="L215" s="55"/>
    </row>
    <row r="216" spans="1:12" ht="18" customHeight="1">
      <c r="A216" s="20">
        <v>906</v>
      </c>
      <c r="B216" s="17" t="s">
        <v>98</v>
      </c>
      <c r="C216" s="18" t="s">
        <v>11</v>
      </c>
      <c r="D216" s="18" t="s">
        <v>20</v>
      </c>
      <c r="E216" s="18"/>
      <c r="F216" s="18"/>
      <c r="G216" s="42">
        <f>G217</f>
        <v>50</v>
      </c>
      <c r="H216" s="42"/>
      <c r="I216" s="42">
        <f>I217</f>
        <v>22.1</v>
      </c>
      <c r="J216" s="41"/>
      <c r="K216" s="59">
        <f t="shared" si="20"/>
        <v>44.2</v>
      </c>
      <c r="L216" s="55"/>
    </row>
    <row r="217" spans="1:12" ht="31.5">
      <c r="A217" s="13">
        <v>906</v>
      </c>
      <c r="B217" s="8" t="s">
        <v>99</v>
      </c>
      <c r="C217" s="11" t="s">
        <v>11</v>
      </c>
      <c r="D217" s="11" t="s">
        <v>20</v>
      </c>
      <c r="E217" s="11" t="s">
        <v>100</v>
      </c>
      <c r="F217" s="11"/>
      <c r="G217" s="41">
        <f>G218</f>
        <v>50</v>
      </c>
      <c r="H217" s="41"/>
      <c r="I217" s="41">
        <f>I218</f>
        <v>22.1</v>
      </c>
      <c r="J217" s="41"/>
      <c r="K217" s="60">
        <f t="shared" si="20"/>
        <v>44.2</v>
      </c>
      <c r="L217" s="55"/>
    </row>
    <row r="218" spans="1:12" ht="15.75" customHeight="1">
      <c r="A218" s="13">
        <v>906</v>
      </c>
      <c r="B218" s="8" t="s">
        <v>93</v>
      </c>
      <c r="C218" s="11" t="s">
        <v>11</v>
      </c>
      <c r="D218" s="11" t="s">
        <v>20</v>
      </c>
      <c r="E218" s="11" t="s">
        <v>100</v>
      </c>
      <c r="F218" s="11" t="s">
        <v>94</v>
      </c>
      <c r="G218" s="41">
        <v>50</v>
      </c>
      <c r="H218" s="45"/>
      <c r="I218" s="41">
        <v>22.1</v>
      </c>
      <c r="J218" s="41"/>
      <c r="K218" s="60">
        <f t="shared" si="20"/>
        <v>44.2</v>
      </c>
      <c r="L218" s="55"/>
    </row>
    <row r="219" spans="1:12" ht="33.75" customHeight="1">
      <c r="A219" s="20">
        <v>906</v>
      </c>
      <c r="B219" s="21" t="s">
        <v>185</v>
      </c>
      <c r="C219" s="18" t="s">
        <v>47</v>
      </c>
      <c r="D219" s="18" t="s">
        <v>6</v>
      </c>
      <c r="E219" s="18"/>
      <c r="F219" s="18"/>
      <c r="G219" s="42">
        <f>SUM(G220)</f>
        <v>200</v>
      </c>
      <c r="H219" s="42"/>
      <c r="I219" s="42">
        <f>SUM(I220)</f>
        <v>193.1</v>
      </c>
      <c r="J219" s="41"/>
      <c r="K219" s="59">
        <f t="shared" si="20"/>
        <v>96.55</v>
      </c>
      <c r="L219" s="55"/>
    </row>
    <row r="220" spans="1:12" ht="32.25" customHeight="1">
      <c r="A220" s="13">
        <v>906</v>
      </c>
      <c r="B220" s="6" t="s">
        <v>15</v>
      </c>
      <c r="C220" s="11" t="s">
        <v>47</v>
      </c>
      <c r="D220" s="11" t="s">
        <v>6</v>
      </c>
      <c r="E220" s="11" t="s">
        <v>16</v>
      </c>
      <c r="F220" s="11"/>
      <c r="G220" s="41">
        <f>SUM(G221)</f>
        <v>200</v>
      </c>
      <c r="H220" s="41"/>
      <c r="I220" s="41">
        <f>SUM(I221)</f>
        <v>193.1</v>
      </c>
      <c r="J220" s="41"/>
      <c r="K220" s="60">
        <f t="shared" si="20"/>
        <v>96.55</v>
      </c>
      <c r="L220" s="55"/>
    </row>
    <row r="221" spans="1:12" ht="33" customHeight="1">
      <c r="A221" s="13">
        <v>906</v>
      </c>
      <c r="B221" s="6" t="s">
        <v>97</v>
      </c>
      <c r="C221" s="11" t="s">
        <v>47</v>
      </c>
      <c r="D221" s="11" t="s">
        <v>6</v>
      </c>
      <c r="E221" s="11" t="s">
        <v>16</v>
      </c>
      <c r="F221" s="11" t="s">
        <v>96</v>
      </c>
      <c r="G221" s="41">
        <v>200</v>
      </c>
      <c r="H221" s="45"/>
      <c r="I221" s="41">
        <v>193.1</v>
      </c>
      <c r="J221" s="41"/>
      <c r="K221" s="60">
        <f t="shared" si="20"/>
        <v>96.55</v>
      </c>
      <c r="L221" s="55"/>
    </row>
    <row r="222" spans="1:12" ht="33.75" customHeight="1">
      <c r="A222" s="16">
        <v>751</v>
      </c>
      <c r="B222" s="7" t="s">
        <v>43</v>
      </c>
      <c r="C222" s="14"/>
      <c r="D222" s="14"/>
      <c r="E222" s="14"/>
      <c r="F222" s="14"/>
      <c r="G222" s="44">
        <f>SUM(G223+G265+G251+G237+G262+G243+G240+G246)</f>
        <v>204227.30000000002</v>
      </c>
      <c r="H222" s="44">
        <f>SUM(H223+H265+H251+H237+H262+H243+H240+H246)</f>
        <v>173206.90000000002</v>
      </c>
      <c r="I222" s="44">
        <f>SUM(I223+I265+I251+I237+I262+I243+I240+I246)</f>
        <v>203209.40000000002</v>
      </c>
      <c r="J222" s="44">
        <f>SUM(J223+J265+J251+J237+J262+J243+J240+J246)</f>
        <v>172615.90000000002</v>
      </c>
      <c r="K222" s="58">
        <f t="shared" si="20"/>
        <v>99.50158475385025</v>
      </c>
      <c r="L222" s="58">
        <f t="shared" si="20"/>
        <v>99.65878957478022</v>
      </c>
    </row>
    <row r="223" spans="1:12" ht="21" customHeight="1">
      <c r="A223" s="20">
        <v>751</v>
      </c>
      <c r="B223" s="17" t="s">
        <v>50</v>
      </c>
      <c r="C223" s="18" t="s">
        <v>6</v>
      </c>
      <c r="D223" s="18" t="s">
        <v>47</v>
      </c>
      <c r="E223" s="18"/>
      <c r="F223" s="18"/>
      <c r="G223" s="42">
        <f>SUM(G224+G230+G235+G228)</f>
        <v>19966.2</v>
      </c>
      <c r="H223" s="42"/>
      <c r="I223" s="42">
        <f>SUM(I224+I230+I235+I228)</f>
        <v>19586.6</v>
      </c>
      <c r="J223" s="42"/>
      <c r="K223" s="59">
        <f t="shared" si="20"/>
        <v>98.09878694994539</v>
      </c>
      <c r="L223" s="60"/>
    </row>
    <row r="224" spans="1:12" ht="64.5" customHeight="1">
      <c r="A224" s="13">
        <v>751</v>
      </c>
      <c r="B224" s="8" t="s">
        <v>40</v>
      </c>
      <c r="C224" s="11" t="s">
        <v>6</v>
      </c>
      <c r="D224" s="11" t="s">
        <v>47</v>
      </c>
      <c r="E224" s="11" t="s">
        <v>8</v>
      </c>
      <c r="F224" s="11"/>
      <c r="G224" s="41">
        <f>SUM(G227+G225+G226)</f>
        <v>1994</v>
      </c>
      <c r="H224" s="41"/>
      <c r="I224" s="41">
        <f>SUM(I227+I225+I226)</f>
        <v>1953.3000000000002</v>
      </c>
      <c r="J224" s="41"/>
      <c r="K224" s="60">
        <f t="shared" si="20"/>
        <v>97.95887662988967</v>
      </c>
      <c r="L224" s="60"/>
    </row>
    <row r="225" spans="1:12" ht="96.75" customHeight="1">
      <c r="A225" s="13">
        <v>751</v>
      </c>
      <c r="B225" s="8" t="s">
        <v>84</v>
      </c>
      <c r="C225" s="11" t="s">
        <v>6</v>
      </c>
      <c r="D225" s="11" t="s">
        <v>47</v>
      </c>
      <c r="E225" s="11" t="s">
        <v>8</v>
      </c>
      <c r="F225" s="11" t="s">
        <v>85</v>
      </c>
      <c r="G225" s="41">
        <v>1590</v>
      </c>
      <c r="H225" s="45"/>
      <c r="I225" s="41">
        <v>1558.7</v>
      </c>
      <c r="J225" s="41"/>
      <c r="K225" s="60">
        <f t="shared" si="20"/>
        <v>98.03144654088051</v>
      </c>
      <c r="L225" s="60"/>
    </row>
    <row r="226" spans="1:12" ht="33" customHeight="1">
      <c r="A226" s="13">
        <v>751</v>
      </c>
      <c r="B226" s="8" t="s">
        <v>89</v>
      </c>
      <c r="C226" s="11" t="s">
        <v>6</v>
      </c>
      <c r="D226" s="11" t="s">
        <v>47</v>
      </c>
      <c r="E226" s="11" t="s">
        <v>8</v>
      </c>
      <c r="F226" s="11" t="s">
        <v>88</v>
      </c>
      <c r="G226" s="41">
        <v>311</v>
      </c>
      <c r="H226" s="45"/>
      <c r="I226" s="41">
        <v>304.1</v>
      </c>
      <c r="J226" s="41"/>
      <c r="K226" s="60">
        <f t="shared" si="20"/>
        <v>97.78135048231512</v>
      </c>
      <c r="L226" s="55"/>
    </row>
    <row r="227" spans="1:12" ht="15.75">
      <c r="A227" s="13">
        <v>751</v>
      </c>
      <c r="B227" s="8" t="s">
        <v>93</v>
      </c>
      <c r="C227" s="11" t="s">
        <v>6</v>
      </c>
      <c r="D227" s="11" t="s">
        <v>47</v>
      </c>
      <c r="E227" s="11" t="s">
        <v>8</v>
      </c>
      <c r="F227" s="11" t="s">
        <v>94</v>
      </c>
      <c r="G227" s="41">
        <v>93</v>
      </c>
      <c r="H227" s="45"/>
      <c r="I227" s="41">
        <v>90.5</v>
      </c>
      <c r="J227" s="41"/>
      <c r="K227" s="60">
        <f t="shared" si="20"/>
        <v>97.31182795698925</v>
      </c>
      <c r="L227" s="55"/>
    </row>
    <row r="228" spans="1:12" ht="46.5" customHeight="1">
      <c r="A228" s="13">
        <v>751</v>
      </c>
      <c r="B228" s="6" t="s">
        <v>56</v>
      </c>
      <c r="C228" s="11" t="s">
        <v>6</v>
      </c>
      <c r="D228" s="11" t="s">
        <v>47</v>
      </c>
      <c r="E228" s="11" t="s">
        <v>55</v>
      </c>
      <c r="F228" s="11"/>
      <c r="G228" s="41">
        <f>G229</f>
        <v>1057.5</v>
      </c>
      <c r="H228" s="41"/>
      <c r="I228" s="41">
        <f>I229</f>
        <v>1054.8</v>
      </c>
      <c r="J228" s="41"/>
      <c r="K228" s="60">
        <f t="shared" si="20"/>
        <v>99.74468085106383</v>
      </c>
      <c r="L228" s="55"/>
    </row>
    <row r="229" spans="1:12" ht="15.75">
      <c r="A229" s="13">
        <v>751</v>
      </c>
      <c r="B229" s="8" t="s">
        <v>93</v>
      </c>
      <c r="C229" s="11" t="s">
        <v>6</v>
      </c>
      <c r="D229" s="11" t="s">
        <v>47</v>
      </c>
      <c r="E229" s="11" t="s">
        <v>55</v>
      </c>
      <c r="F229" s="11" t="s">
        <v>94</v>
      </c>
      <c r="G229" s="41">
        <v>1057.5</v>
      </c>
      <c r="H229" s="45"/>
      <c r="I229" s="41">
        <v>1054.8</v>
      </c>
      <c r="J229" s="41"/>
      <c r="K229" s="60">
        <f t="shared" si="20"/>
        <v>99.74468085106383</v>
      </c>
      <c r="L229" s="55"/>
    </row>
    <row r="230" spans="1:12" ht="65.25" customHeight="1">
      <c r="A230" s="13">
        <v>751</v>
      </c>
      <c r="B230" s="38" t="s">
        <v>188</v>
      </c>
      <c r="C230" s="11" t="s">
        <v>6</v>
      </c>
      <c r="D230" s="11" t="s">
        <v>47</v>
      </c>
      <c r="E230" s="11" t="s">
        <v>82</v>
      </c>
      <c r="F230" s="11"/>
      <c r="G230" s="41">
        <f>G231+G232+G234+G233</f>
        <v>16864.7</v>
      </c>
      <c r="H230" s="41"/>
      <c r="I230" s="41">
        <f>I231+I232+I234+I233</f>
        <v>16534.3</v>
      </c>
      <c r="J230" s="41"/>
      <c r="K230" s="60">
        <f t="shared" si="20"/>
        <v>98.0408782842268</v>
      </c>
      <c r="L230" s="55"/>
    </row>
    <row r="231" spans="1:12" ht="96.75" customHeight="1">
      <c r="A231" s="13">
        <v>751</v>
      </c>
      <c r="B231" s="8" t="s">
        <v>84</v>
      </c>
      <c r="C231" s="11" t="s">
        <v>6</v>
      </c>
      <c r="D231" s="11" t="s">
        <v>47</v>
      </c>
      <c r="E231" s="35" t="s">
        <v>82</v>
      </c>
      <c r="F231" s="11" t="s">
        <v>85</v>
      </c>
      <c r="G231" s="41">
        <v>5444</v>
      </c>
      <c r="H231" s="45"/>
      <c r="I231" s="41">
        <v>5244</v>
      </c>
      <c r="J231" s="41"/>
      <c r="K231" s="60">
        <f t="shared" si="20"/>
        <v>96.32623071271125</v>
      </c>
      <c r="L231" s="55"/>
    </row>
    <row r="232" spans="1:12" ht="33" customHeight="1">
      <c r="A232" s="13">
        <v>751</v>
      </c>
      <c r="B232" s="8" t="s">
        <v>89</v>
      </c>
      <c r="C232" s="11" t="s">
        <v>6</v>
      </c>
      <c r="D232" s="11" t="s">
        <v>47</v>
      </c>
      <c r="E232" s="35" t="s">
        <v>82</v>
      </c>
      <c r="F232" s="11" t="s">
        <v>88</v>
      </c>
      <c r="G232" s="43">
        <v>6892.6</v>
      </c>
      <c r="H232" s="45"/>
      <c r="I232" s="41">
        <v>6835.4</v>
      </c>
      <c r="J232" s="41"/>
      <c r="K232" s="60">
        <f aca="true" t="shared" si="21" ref="K232:L270">SUM(I232/G232*100)</f>
        <v>99.17012448132779</v>
      </c>
      <c r="L232" s="55"/>
    </row>
    <row r="233" spans="1:12" ht="48.75" customHeight="1">
      <c r="A233" s="13">
        <v>751</v>
      </c>
      <c r="B233" s="6" t="s">
        <v>179</v>
      </c>
      <c r="C233" s="11" t="s">
        <v>6</v>
      </c>
      <c r="D233" s="11" t="s">
        <v>47</v>
      </c>
      <c r="E233" s="35" t="s">
        <v>82</v>
      </c>
      <c r="F233" s="11" t="s">
        <v>95</v>
      </c>
      <c r="G233" s="43">
        <v>259.5</v>
      </c>
      <c r="H233" s="45"/>
      <c r="I233" s="41">
        <v>259.5</v>
      </c>
      <c r="J233" s="41"/>
      <c r="K233" s="60">
        <f t="shared" si="21"/>
        <v>100</v>
      </c>
      <c r="L233" s="55"/>
    </row>
    <row r="234" spans="1:12" ht="15.75">
      <c r="A234" s="13">
        <v>751</v>
      </c>
      <c r="B234" s="8" t="s">
        <v>93</v>
      </c>
      <c r="C234" s="11" t="s">
        <v>6</v>
      </c>
      <c r="D234" s="11" t="s">
        <v>47</v>
      </c>
      <c r="E234" s="35" t="s">
        <v>82</v>
      </c>
      <c r="F234" s="11" t="s">
        <v>94</v>
      </c>
      <c r="G234" s="43">
        <v>4268.6</v>
      </c>
      <c r="H234" s="45"/>
      <c r="I234" s="41">
        <v>4195.4</v>
      </c>
      <c r="J234" s="41"/>
      <c r="K234" s="60">
        <f t="shared" si="21"/>
        <v>98.28515204048163</v>
      </c>
      <c r="L234" s="55"/>
    </row>
    <row r="235" spans="1:12" ht="65.25" customHeight="1">
      <c r="A235" s="13">
        <v>751</v>
      </c>
      <c r="B235" s="6" t="s">
        <v>200</v>
      </c>
      <c r="C235" s="11" t="s">
        <v>6</v>
      </c>
      <c r="D235" s="11" t="s">
        <v>47</v>
      </c>
      <c r="E235" s="11" t="s">
        <v>64</v>
      </c>
      <c r="F235" s="11"/>
      <c r="G235" s="41">
        <f>G236</f>
        <v>50</v>
      </c>
      <c r="H235" s="45"/>
      <c r="I235" s="41">
        <v>44.2</v>
      </c>
      <c r="J235" s="41"/>
      <c r="K235" s="60">
        <f t="shared" si="21"/>
        <v>88.4</v>
      </c>
      <c r="L235" s="55"/>
    </row>
    <row r="236" spans="1:12" ht="33" customHeight="1">
      <c r="A236" s="13">
        <v>751</v>
      </c>
      <c r="B236" s="8" t="s">
        <v>89</v>
      </c>
      <c r="C236" s="11" t="s">
        <v>6</v>
      </c>
      <c r="D236" s="11" t="s">
        <v>47</v>
      </c>
      <c r="E236" s="11" t="s">
        <v>64</v>
      </c>
      <c r="F236" s="11" t="s">
        <v>88</v>
      </c>
      <c r="G236" s="41">
        <v>50</v>
      </c>
      <c r="H236" s="45"/>
      <c r="I236" s="41">
        <v>44.2</v>
      </c>
      <c r="J236" s="41"/>
      <c r="K236" s="60">
        <f t="shared" si="21"/>
        <v>88.4</v>
      </c>
      <c r="L236" s="55"/>
    </row>
    <row r="237" spans="1:12" ht="64.5" customHeight="1">
      <c r="A237" s="20">
        <v>751</v>
      </c>
      <c r="B237" s="21" t="s">
        <v>61</v>
      </c>
      <c r="C237" s="18" t="s">
        <v>7</v>
      </c>
      <c r="D237" s="18" t="s">
        <v>30</v>
      </c>
      <c r="E237" s="18"/>
      <c r="F237" s="18"/>
      <c r="G237" s="42">
        <f>G238</f>
        <v>766</v>
      </c>
      <c r="H237" s="42"/>
      <c r="I237" s="42">
        <f>I238</f>
        <v>758</v>
      </c>
      <c r="J237" s="41"/>
      <c r="K237" s="59">
        <f t="shared" si="21"/>
        <v>98.9556135770235</v>
      </c>
      <c r="L237" s="55"/>
    </row>
    <row r="238" spans="1:12" ht="96.75" customHeight="1">
      <c r="A238" s="13">
        <v>751</v>
      </c>
      <c r="B238" s="6" t="s">
        <v>103</v>
      </c>
      <c r="C238" s="11" t="s">
        <v>7</v>
      </c>
      <c r="D238" s="11" t="s">
        <v>30</v>
      </c>
      <c r="E238" s="35" t="s">
        <v>90</v>
      </c>
      <c r="F238" s="11"/>
      <c r="G238" s="41">
        <f>G239</f>
        <v>766</v>
      </c>
      <c r="H238" s="41"/>
      <c r="I238" s="41">
        <f>I239</f>
        <v>758</v>
      </c>
      <c r="J238" s="41"/>
      <c r="K238" s="60">
        <f t="shared" si="21"/>
        <v>98.9556135770235</v>
      </c>
      <c r="L238" s="55"/>
    </row>
    <row r="239" spans="1:12" ht="31.5" customHeight="1">
      <c r="A239" s="13">
        <v>751</v>
      </c>
      <c r="B239" s="8" t="s">
        <v>89</v>
      </c>
      <c r="C239" s="11" t="s">
        <v>7</v>
      </c>
      <c r="D239" s="11" t="s">
        <v>30</v>
      </c>
      <c r="E239" s="35" t="s">
        <v>90</v>
      </c>
      <c r="F239" s="11" t="s">
        <v>88</v>
      </c>
      <c r="G239" s="41">
        <v>766</v>
      </c>
      <c r="H239" s="45"/>
      <c r="I239" s="41">
        <v>758</v>
      </c>
      <c r="J239" s="41"/>
      <c r="K239" s="60">
        <f t="shared" si="21"/>
        <v>98.9556135770235</v>
      </c>
      <c r="L239" s="55"/>
    </row>
    <row r="240" spans="1:12" ht="19.5" customHeight="1">
      <c r="A240" s="51">
        <v>751</v>
      </c>
      <c r="B240" s="17" t="s">
        <v>79</v>
      </c>
      <c r="C240" s="18" t="s">
        <v>7</v>
      </c>
      <c r="D240" s="18" t="s">
        <v>25</v>
      </c>
      <c r="E240" s="37"/>
      <c r="F240" s="18"/>
      <c r="G240" s="42">
        <f>G241</f>
        <v>84.8</v>
      </c>
      <c r="H240" s="42"/>
      <c r="I240" s="42">
        <f>I241</f>
        <v>84.8</v>
      </c>
      <c r="J240" s="41"/>
      <c r="K240" s="59">
        <f t="shared" si="21"/>
        <v>100</v>
      </c>
      <c r="L240" s="55"/>
    </row>
    <row r="241" spans="1:12" ht="80.25" customHeight="1">
      <c r="A241" s="50">
        <v>751</v>
      </c>
      <c r="B241" s="8" t="s">
        <v>125</v>
      </c>
      <c r="C241" s="11" t="s">
        <v>7</v>
      </c>
      <c r="D241" s="11" t="s">
        <v>25</v>
      </c>
      <c r="E241" s="35" t="s">
        <v>126</v>
      </c>
      <c r="F241" s="11"/>
      <c r="G241" s="41">
        <v>84.8</v>
      </c>
      <c r="H241" s="41"/>
      <c r="I241" s="41">
        <v>84.8</v>
      </c>
      <c r="J241" s="41"/>
      <c r="K241" s="60">
        <f t="shared" si="21"/>
        <v>100</v>
      </c>
      <c r="L241" s="55"/>
    </row>
    <row r="242" spans="1:12" ht="32.25" customHeight="1">
      <c r="A242" s="50">
        <v>751</v>
      </c>
      <c r="B242" s="8" t="s">
        <v>89</v>
      </c>
      <c r="C242" s="11" t="s">
        <v>7</v>
      </c>
      <c r="D242" s="11" t="s">
        <v>25</v>
      </c>
      <c r="E242" s="35" t="s">
        <v>126</v>
      </c>
      <c r="F242" s="11" t="s">
        <v>88</v>
      </c>
      <c r="G242" s="41">
        <v>84.8</v>
      </c>
      <c r="H242" s="45"/>
      <c r="I242" s="41">
        <v>84.8</v>
      </c>
      <c r="J242" s="41"/>
      <c r="K242" s="60">
        <f t="shared" si="21"/>
        <v>100</v>
      </c>
      <c r="L242" s="55"/>
    </row>
    <row r="243" spans="1:12" ht="51" customHeight="1">
      <c r="A243" s="20">
        <v>751</v>
      </c>
      <c r="B243" s="39" t="s">
        <v>80</v>
      </c>
      <c r="C243" s="18" t="s">
        <v>7</v>
      </c>
      <c r="D243" s="18" t="s">
        <v>81</v>
      </c>
      <c r="E243" s="18"/>
      <c r="F243" s="18"/>
      <c r="G243" s="42">
        <f>G244</f>
        <v>100</v>
      </c>
      <c r="H243" s="42"/>
      <c r="I243" s="42">
        <f>I244</f>
        <v>99.6</v>
      </c>
      <c r="J243" s="41"/>
      <c r="K243" s="59">
        <f t="shared" si="21"/>
        <v>99.6</v>
      </c>
      <c r="L243" s="59"/>
    </row>
    <row r="244" spans="1:12" ht="111.75" customHeight="1">
      <c r="A244" s="13">
        <v>751</v>
      </c>
      <c r="B244" s="6" t="s">
        <v>201</v>
      </c>
      <c r="C244" s="11" t="s">
        <v>7</v>
      </c>
      <c r="D244" s="11" t="s">
        <v>81</v>
      </c>
      <c r="E244" s="11" t="s">
        <v>77</v>
      </c>
      <c r="F244" s="11"/>
      <c r="G244" s="41">
        <f>G245</f>
        <v>100</v>
      </c>
      <c r="H244" s="41"/>
      <c r="I244" s="41">
        <f>I245</f>
        <v>99.6</v>
      </c>
      <c r="J244" s="41"/>
      <c r="K244" s="60">
        <f t="shared" si="21"/>
        <v>99.6</v>
      </c>
      <c r="L244" s="60"/>
    </row>
    <row r="245" spans="1:12" ht="34.5" customHeight="1">
      <c r="A245" s="13">
        <v>751</v>
      </c>
      <c r="B245" s="8" t="s">
        <v>89</v>
      </c>
      <c r="C245" s="11" t="s">
        <v>7</v>
      </c>
      <c r="D245" s="11" t="s">
        <v>81</v>
      </c>
      <c r="E245" s="11" t="s">
        <v>77</v>
      </c>
      <c r="F245" s="35" t="s">
        <v>88</v>
      </c>
      <c r="G245" s="41">
        <v>100</v>
      </c>
      <c r="H245" s="45"/>
      <c r="I245" s="41">
        <v>99.6</v>
      </c>
      <c r="J245" s="41"/>
      <c r="K245" s="60">
        <f t="shared" si="21"/>
        <v>99.6</v>
      </c>
      <c r="L245" s="60"/>
    </row>
    <row r="246" spans="1:12" ht="31.5">
      <c r="A246" s="20">
        <v>751</v>
      </c>
      <c r="B246" s="39" t="s">
        <v>45</v>
      </c>
      <c r="C246" s="18" t="s">
        <v>11</v>
      </c>
      <c r="D246" s="18" t="s">
        <v>18</v>
      </c>
      <c r="E246" s="18"/>
      <c r="F246" s="37"/>
      <c r="G246" s="42">
        <f>G247+G249</f>
        <v>2421</v>
      </c>
      <c r="H246" s="42">
        <f>H247+H249</f>
        <v>2271.6</v>
      </c>
      <c r="I246" s="42">
        <f>I247+I249</f>
        <v>1791.5</v>
      </c>
      <c r="J246" s="42">
        <f>J247+J249</f>
        <v>1681</v>
      </c>
      <c r="K246" s="59">
        <f t="shared" si="21"/>
        <v>73.99834779016935</v>
      </c>
      <c r="L246" s="59">
        <f t="shared" si="21"/>
        <v>74.00070434935728</v>
      </c>
    </row>
    <row r="247" spans="1:12" ht="63.75" customHeight="1">
      <c r="A247" s="13">
        <v>751</v>
      </c>
      <c r="B247" s="38" t="s">
        <v>202</v>
      </c>
      <c r="C247" s="11" t="s">
        <v>11</v>
      </c>
      <c r="D247" s="11" t="s">
        <v>18</v>
      </c>
      <c r="E247" s="11" t="s">
        <v>153</v>
      </c>
      <c r="F247" s="35"/>
      <c r="G247" s="41">
        <f>G248</f>
        <v>2271.6</v>
      </c>
      <c r="H247" s="41">
        <f>H248</f>
        <v>2271.6</v>
      </c>
      <c r="I247" s="41">
        <v>1681</v>
      </c>
      <c r="J247" s="41">
        <v>1681</v>
      </c>
      <c r="K247" s="60">
        <f t="shared" si="21"/>
        <v>74.00070434935728</v>
      </c>
      <c r="L247" s="60">
        <f t="shared" si="21"/>
        <v>74.00070434935728</v>
      </c>
    </row>
    <row r="248" spans="1:12" ht="31.5" customHeight="1">
      <c r="A248" s="13">
        <v>751</v>
      </c>
      <c r="B248" s="8" t="s">
        <v>89</v>
      </c>
      <c r="C248" s="11" t="s">
        <v>11</v>
      </c>
      <c r="D248" s="11" t="s">
        <v>18</v>
      </c>
      <c r="E248" s="11" t="s">
        <v>153</v>
      </c>
      <c r="F248" s="35" t="s">
        <v>88</v>
      </c>
      <c r="G248" s="41">
        <v>2271.6</v>
      </c>
      <c r="H248" s="41">
        <v>2271.6</v>
      </c>
      <c r="I248" s="41">
        <v>1681</v>
      </c>
      <c r="J248" s="41">
        <v>1681</v>
      </c>
      <c r="K248" s="60">
        <f t="shared" si="21"/>
        <v>74.00070434935728</v>
      </c>
      <c r="L248" s="60">
        <f t="shared" si="21"/>
        <v>74.00070434935728</v>
      </c>
    </row>
    <row r="249" spans="1:12" ht="62.25" customHeight="1">
      <c r="A249" s="13">
        <v>751</v>
      </c>
      <c r="B249" s="38" t="s">
        <v>202</v>
      </c>
      <c r="C249" s="11" t="s">
        <v>11</v>
      </c>
      <c r="D249" s="11" t="s">
        <v>18</v>
      </c>
      <c r="E249" s="11" t="s">
        <v>82</v>
      </c>
      <c r="F249" s="35"/>
      <c r="G249" s="41">
        <f>G250</f>
        <v>149.4</v>
      </c>
      <c r="H249" s="41"/>
      <c r="I249" s="41">
        <f>I250</f>
        <v>110.5</v>
      </c>
      <c r="J249" s="41"/>
      <c r="K249" s="60">
        <f t="shared" si="21"/>
        <v>73.96251673360106</v>
      </c>
      <c r="L249" s="55"/>
    </row>
    <row r="250" spans="1:12" ht="35.25" customHeight="1">
      <c r="A250" s="13">
        <v>751</v>
      </c>
      <c r="B250" s="8" t="s">
        <v>89</v>
      </c>
      <c r="C250" s="11" t="s">
        <v>11</v>
      </c>
      <c r="D250" s="11" t="s">
        <v>18</v>
      </c>
      <c r="E250" s="11" t="s">
        <v>82</v>
      </c>
      <c r="F250" s="35" t="s">
        <v>88</v>
      </c>
      <c r="G250" s="41">
        <v>149.4</v>
      </c>
      <c r="H250" s="45"/>
      <c r="I250" s="41">
        <v>110.5</v>
      </c>
      <c r="J250" s="41"/>
      <c r="K250" s="60">
        <f t="shared" si="21"/>
        <v>73.96251673360106</v>
      </c>
      <c r="L250" s="55"/>
    </row>
    <row r="251" spans="1:12" ht="15" customHeight="1">
      <c r="A251" s="20">
        <v>751</v>
      </c>
      <c r="B251" s="21" t="s">
        <v>37</v>
      </c>
      <c r="C251" s="18" t="s">
        <v>20</v>
      </c>
      <c r="D251" s="18" t="s">
        <v>6</v>
      </c>
      <c r="E251" s="18"/>
      <c r="F251" s="18"/>
      <c r="G251" s="42">
        <f>G254+G256+G258+G260+G252</f>
        <v>171546.30000000002</v>
      </c>
      <c r="H251" s="42">
        <f>H254+H256+H258+H260+H252</f>
        <v>163840.30000000002</v>
      </c>
      <c r="I251" s="42">
        <f>I254+I256+I258+I260+I252</f>
        <v>171545.90000000002</v>
      </c>
      <c r="J251" s="42">
        <f>J254+J256+J258+J260+J252</f>
        <v>163839.90000000002</v>
      </c>
      <c r="K251" s="59">
        <f t="shared" si="21"/>
        <v>99.99976682679836</v>
      </c>
      <c r="L251" s="59">
        <f t="shared" si="21"/>
        <v>99.99975585982203</v>
      </c>
    </row>
    <row r="252" spans="1:12" ht="158.25" customHeight="1">
      <c r="A252" s="50">
        <v>751</v>
      </c>
      <c r="B252" s="6" t="s">
        <v>204</v>
      </c>
      <c r="C252" s="11" t="s">
        <v>20</v>
      </c>
      <c r="D252" s="11" t="s">
        <v>6</v>
      </c>
      <c r="E252" s="11" t="s">
        <v>122</v>
      </c>
      <c r="F252" s="11"/>
      <c r="G252" s="41">
        <f>G253</f>
        <v>11042.2</v>
      </c>
      <c r="H252" s="41">
        <f>H253</f>
        <v>11042.2</v>
      </c>
      <c r="I252" s="41">
        <f>I253</f>
        <v>11042.2</v>
      </c>
      <c r="J252" s="41">
        <f>J253</f>
        <v>11042.2</v>
      </c>
      <c r="K252" s="60">
        <f t="shared" si="21"/>
        <v>100</v>
      </c>
      <c r="L252" s="60">
        <f t="shared" si="21"/>
        <v>100</v>
      </c>
    </row>
    <row r="253" spans="1:12" ht="48" customHeight="1">
      <c r="A253" s="50">
        <v>751</v>
      </c>
      <c r="B253" s="6" t="s">
        <v>179</v>
      </c>
      <c r="C253" s="11" t="s">
        <v>20</v>
      </c>
      <c r="D253" s="11" t="s">
        <v>6</v>
      </c>
      <c r="E253" s="11" t="s">
        <v>122</v>
      </c>
      <c r="F253" s="11" t="s">
        <v>95</v>
      </c>
      <c r="G253" s="41">
        <v>11042.2</v>
      </c>
      <c r="H253" s="41">
        <v>11042.2</v>
      </c>
      <c r="I253" s="41">
        <v>11042.2</v>
      </c>
      <c r="J253" s="41">
        <v>11042.2</v>
      </c>
      <c r="K253" s="60">
        <f t="shared" si="21"/>
        <v>100</v>
      </c>
      <c r="L253" s="60">
        <f t="shared" si="21"/>
        <v>100</v>
      </c>
    </row>
    <row r="254" spans="1:12" ht="141.75" customHeight="1">
      <c r="A254" s="50">
        <v>751</v>
      </c>
      <c r="B254" s="6" t="s">
        <v>203</v>
      </c>
      <c r="C254" s="11" t="s">
        <v>20</v>
      </c>
      <c r="D254" s="11" t="s">
        <v>6</v>
      </c>
      <c r="E254" s="11" t="s">
        <v>154</v>
      </c>
      <c r="F254" s="11"/>
      <c r="G254" s="41">
        <f>G255</f>
        <v>5320</v>
      </c>
      <c r="H254" s="41">
        <f>H255</f>
        <v>5320</v>
      </c>
      <c r="I254" s="41">
        <f>I255</f>
        <v>5319.6</v>
      </c>
      <c r="J254" s="41">
        <f>J255</f>
        <v>5319.6</v>
      </c>
      <c r="K254" s="60">
        <f t="shared" si="21"/>
        <v>99.99248120300751</v>
      </c>
      <c r="L254" s="60">
        <f t="shared" si="21"/>
        <v>99.99248120300751</v>
      </c>
    </row>
    <row r="255" spans="1:12" ht="46.5" customHeight="1">
      <c r="A255" s="50">
        <v>751</v>
      </c>
      <c r="B255" s="6" t="s">
        <v>179</v>
      </c>
      <c r="C255" s="11" t="s">
        <v>20</v>
      </c>
      <c r="D255" s="11" t="s">
        <v>6</v>
      </c>
      <c r="E255" s="11" t="s">
        <v>154</v>
      </c>
      <c r="F255" s="11" t="s">
        <v>95</v>
      </c>
      <c r="G255" s="41">
        <v>5320</v>
      </c>
      <c r="H255" s="41">
        <v>5320</v>
      </c>
      <c r="I255" s="41">
        <v>5319.6</v>
      </c>
      <c r="J255" s="41">
        <v>5319.6</v>
      </c>
      <c r="K255" s="60">
        <f t="shared" si="21"/>
        <v>99.99248120300751</v>
      </c>
      <c r="L255" s="60">
        <f t="shared" si="21"/>
        <v>99.99248120300751</v>
      </c>
    </row>
    <row r="256" spans="1:12" ht="159" customHeight="1">
      <c r="A256" s="50">
        <v>751</v>
      </c>
      <c r="B256" s="6" t="s">
        <v>205</v>
      </c>
      <c r="C256" s="11" t="s">
        <v>20</v>
      </c>
      <c r="D256" s="11" t="s">
        <v>6</v>
      </c>
      <c r="E256" s="11" t="s">
        <v>155</v>
      </c>
      <c r="F256" s="11"/>
      <c r="G256" s="41">
        <f>G257</f>
        <v>69693.1</v>
      </c>
      <c r="H256" s="41">
        <f>H257</f>
        <v>61987.1</v>
      </c>
      <c r="I256" s="41">
        <f>I257</f>
        <v>69693.1</v>
      </c>
      <c r="J256" s="41">
        <f>J257</f>
        <v>61987.1</v>
      </c>
      <c r="K256" s="60">
        <f t="shared" si="21"/>
        <v>100</v>
      </c>
      <c r="L256" s="60">
        <f t="shared" si="21"/>
        <v>100</v>
      </c>
    </row>
    <row r="257" spans="1:12" ht="48.75" customHeight="1">
      <c r="A257" s="13">
        <v>751</v>
      </c>
      <c r="B257" s="6" t="s">
        <v>179</v>
      </c>
      <c r="C257" s="11" t="s">
        <v>20</v>
      </c>
      <c r="D257" s="11" t="s">
        <v>6</v>
      </c>
      <c r="E257" s="11" t="s">
        <v>155</v>
      </c>
      <c r="F257" s="11" t="s">
        <v>95</v>
      </c>
      <c r="G257" s="41">
        <v>69693.1</v>
      </c>
      <c r="H257" s="41">
        <v>61987.1</v>
      </c>
      <c r="I257" s="41">
        <v>69693.1</v>
      </c>
      <c r="J257" s="41">
        <v>61987.1</v>
      </c>
      <c r="K257" s="60">
        <f t="shared" si="21"/>
        <v>100</v>
      </c>
      <c r="L257" s="60">
        <f t="shared" si="21"/>
        <v>100</v>
      </c>
    </row>
    <row r="258" spans="1:12" ht="142.5" customHeight="1">
      <c r="A258" s="13">
        <v>751</v>
      </c>
      <c r="B258" s="6" t="s">
        <v>203</v>
      </c>
      <c r="C258" s="11" t="s">
        <v>20</v>
      </c>
      <c r="D258" s="11" t="s">
        <v>6</v>
      </c>
      <c r="E258" s="11" t="s">
        <v>156</v>
      </c>
      <c r="F258" s="11"/>
      <c r="G258" s="41">
        <f>G259</f>
        <v>1064</v>
      </c>
      <c r="H258" s="41">
        <f>H259</f>
        <v>1064</v>
      </c>
      <c r="I258" s="41">
        <f>I259</f>
        <v>1064</v>
      </c>
      <c r="J258" s="41">
        <f>J259</f>
        <v>1064</v>
      </c>
      <c r="K258" s="60">
        <f t="shared" si="21"/>
        <v>100</v>
      </c>
      <c r="L258" s="60">
        <f t="shared" si="21"/>
        <v>100</v>
      </c>
    </row>
    <row r="259" spans="1:12" ht="45.75" customHeight="1">
      <c r="A259" s="50">
        <v>751</v>
      </c>
      <c r="B259" s="6" t="s">
        <v>179</v>
      </c>
      <c r="C259" s="11" t="s">
        <v>20</v>
      </c>
      <c r="D259" s="11" t="s">
        <v>6</v>
      </c>
      <c r="E259" s="11" t="s">
        <v>156</v>
      </c>
      <c r="F259" s="11" t="s">
        <v>95</v>
      </c>
      <c r="G259" s="41">
        <v>1064</v>
      </c>
      <c r="H259" s="41">
        <v>1064</v>
      </c>
      <c r="I259" s="41">
        <v>1064</v>
      </c>
      <c r="J259" s="41">
        <v>1064</v>
      </c>
      <c r="K259" s="60">
        <f t="shared" si="21"/>
        <v>100</v>
      </c>
      <c r="L259" s="60">
        <f t="shared" si="21"/>
        <v>100</v>
      </c>
    </row>
    <row r="260" spans="1:12" ht="177" customHeight="1">
      <c r="A260" s="50">
        <v>751</v>
      </c>
      <c r="B260" s="6" t="s">
        <v>206</v>
      </c>
      <c r="C260" s="11" t="s">
        <v>20</v>
      </c>
      <c r="D260" s="11" t="s">
        <v>6</v>
      </c>
      <c r="E260" s="11" t="s">
        <v>157</v>
      </c>
      <c r="F260" s="11"/>
      <c r="G260" s="41">
        <f>G261</f>
        <v>84427</v>
      </c>
      <c r="H260" s="41">
        <f>H261</f>
        <v>84427</v>
      </c>
      <c r="I260" s="41">
        <f>I261</f>
        <v>84427</v>
      </c>
      <c r="J260" s="41">
        <f>J261</f>
        <v>84427</v>
      </c>
      <c r="K260" s="60">
        <f t="shared" si="21"/>
        <v>100</v>
      </c>
      <c r="L260" s="60">
        <f t="shared" si="21"/>
        <v>100</v>
      </c>
    </row>
    <row r="261" spans="1:12" ht="48.75" customHeight="1">
      <c r="A261" s="50">
        <v>751</v>
      </c>
      <c r="B261" s="6" t="s">
        <v>179</v>
      </c>
      <c r="C261" s="11" t="s">
        <v>20</v>
      </c>
      <c r="D261" s="11" t="s">
        <v>6</v>
      </c>
      <c r="E261" s="11" t="s">
        <v>157</v>
      </c>
      <c r="F261" s="11" t="s">
        <v>95</v>
      </c>
      <c r="G261" s="41">
        <v>84427</v>
      </c>
      <c r="H261" s="41">
        <v>84427</v>
      </c>
      <c r="I261" s="41">
        <v>84427</v>
      </c>
      <c r="J261" s="41">
        <v>84427</v>
      </c>
      <c r="K261" s="60">
        <f t="shared" si="21"/>
        <v>100</v>
      </c>
      <c r="L261" s="60">
        <f t="shared" si="21"/>
        <v>100</v>
      </c>
    </row>
    <row r="262" spans="1:12" ht="20.25" customHeight="1">
      <c r="A262" s="20">
        <v>751</v>
      </c>
      <c r="B262" s="17" t="s">
        <v>23</v>
      </c>
      <c r="C262" s="18" t="s">
        <v>20</v>
      </c>
      <c r="D262" s="18" t="s">
        <v>7</v>
      </c>
      <c r="E262" s="18"/>
      <c r="F262" s="18"/>
      <c r="G262" s="42">
        <f aca="true" t="shared" si="22" ref="G262:J263">G263</f>
        <v>6292</v>
      </c>
      <c r="H262" s="42">
        <f t="shared" si="22"/>
        <v>6292</v>
      </c>
      <c r="I262" s="42">
        <f t="shared" si="22"/>
        <v>6292</v>
      </c>
      <c r="J262" s="42">
        <f t="shared" si="22"/>
        <v>6292</v>
      </c>
      <c r="K262" s="59">
        <f t="shared" si="21"/>
        <v>100</v>
      </c>
      <c r="L262" s="59">
        <f t="shared" si="21"/>
        <v>100</v>
      </c>
    </row>
    <row r="263" spans="1:12" ht="114" customHeight="1">
      <c r="A263" s="13">
        <v>751</v>
      </c>
      <c r="B263" s="6" t="s">
        <v>198</v>
      </c>
      <c r="C263" s="11" t="s">
        <v>20</v>
      </c>
      <c r="D263" s="11" t="s">
        <v>7</v>
      </c>
      <c r="E263" s="11" t="s">
        <v>122</v>
      </c>
      <c r="F263" s="11"/>
      <c r="G263" s="41">
        <f t="shared" si="22"/>
        <v>6292</v>
      </c>
      <c r="H263" s="41">
        <f t="shared" si="22"/>
        <v>6292</v>
      </c>
      <c r="I263" s="41">
        <f t="shared" si="22"/>
        <v>6292</v>
      </c>
      <c r="J263" s="41">
        <f t="shared" si="22"/>
        <v>6292</v>
      </c>
      <c r="K263" s="60">
        <f t="shared" si="21"/>
        <v>100</v>
      </c>
      <c r="L263" s="60">
        <f t="shared" si="21"/>
        <v>100</v>
      </c>
    </row>
    <row r="264" spans="1:12" ht="34.5" customHeight="1">
      <c r="A264" s="13">
        <v>751</v>
      </c>
      <c r="B264" s="8" t="s">
        <v>89</v>
      </c>
      <c r="C264" s="11" t="s">
        <v>20</v>
      </c>
      <c r="D264" s="11" t="s">
        <v>7</v>
      </c>
      <c r="E264" s="11" t="s">
        <v>122</v>
      </c>
      <c r="F264" s="11" t="s">
        <v>88</v>
      </c>
      <c r="G264" s="41">
        <v>6292</v>
      </c>
      <c r="H264" s="41">
        <v>6292</v>
      </c>
      <c r="I264" s="41">
        <v>6292</v>
      </c>
      <c r="J264" s="41">
        <v>6292</v>
      </c>
      <c r="K264" s="60">
        <f t="shared" si="21"/>
        <v>100</v>
      </c>
      <c r="L264" s="60">
        <f t="shared" si="21"/>
        <v>100</v>
      </c>
    </row>
    <row r="265" spans="1:12" ht="17.25" customHeight="1">
      <c r="A265" s="20">
        <v>751</v>
      </c>
      <c r="B265" s="21" t="s">
        <v>33</v>
      </c>
      <c r="C265" s="18" t="s">
        <v>18</v>
      </c>
      <c r="D265" s="18" t="s">
        <v>6</v>
      </c>
      <c r="E265" s="18"/>
      <c r="F265" s="18"/>
      <c r="G265" s="42">
        <f>SUM(G266+G268)</f>
        <v>3051</v>
      </c>
      <c r="H265" s="42">
        <f>SUM(H266+H268)</f>
        <v>803</v>
      </c>
      <c r="I265" s="42">
        <f>SUM(I266+I268)</f>
        <v>3051</v>
      </c>
      <c r="J265" s="42">
        <f>SUM(J266+J268)</f>
        <v>803</v>
      </c>
      <c r="K265" s="59">
        <f t="shared" si="21"/>
        <v>100</v>
      </c>
      <c r="L265" s="59">
        <f t="shared" si="21"/>
        <v>100</v>
      </c>
    </row>
    <row r="266" spans="1:12" ht="113.25" customHeight="1">
      <c r="A266" s="13">
        <v>751</v>
      </c>
      <c r="B266" s="6" t="s">
        <v>207</v>
      </c>
      <c r="C266" s="11" t="s">
        <v>18</v>
      </c>
      <c r="D266" s="11" t="s">
        <v>6</v>
      </c>
      <c r="E266" s="11" t="s">
        <v>122</v>
      </c>
      <c r="F266" s="11"/>
      <c r="G266" s="41">
        <f>SUM(G267)</f>
        <v>803</v>
      </c>
      <c r="H266" s="41">
        <f>SUM(H267)</f>
        <v>803</v>
      </c>
      <c r="I266" s="41">
        <f>SUM(I267)</f>
        <v>803</v>
      </c>
      <c r="J266" s="41">
        <f>SUM(J267)</f>
        <v>803</v>
      </c>
      <c r="K266" s="60">
        <f t="shared" si="21"/>
        <v>100</v>
      </c>
      <c r="L266" s="60">
        <f t="shared" si="21"/>
        <v>100</v>
      </c>
    </row>
    <row r="267" spans="1:12" ht="46.5" customHeight="1">
      <c r="A267" s="13">
        <v>751</v>
      </c>
      <c r="B267" s="6" t="s">
        <v>87</v>
      </c>
      <c r="C267" s="11" t="s">
        <v>18</v>
      </c>
      <c r="D267" s="11" t="s">
        <v>6</v>
      </c>
      <c r="E267" s="11" t="s">
        <v>122</v>
      </c>
      <c r="F267" s="11" t="s">
        <v>86</v>
      </c>
      <c r="G267" s="41">
        <v>803</v>
      </c>
      <c r="H267" s="41">
        <v>803</v>
      </c>
      <c r="I267" s="41">
        <v>803</v>
      </c>
      <c r="J267" s="41">
        <v>803</v>
      </c>
      <c r="K267" s="60">
        <f t="shared" si="21"/>
        <v>100</v>
      </c>
      <c r="L267" s="60">
        <f t="shared" si="21"/>
        <v>100</v>
      </c>
    </row>
    <row r="268" spans="1:12" ht="63.75" customHeight="1">
      <c r="A268" s="13">
        <v>751</v>
      </c>
      <c r="B268" s="6" t="s">
        <v>108</v>
      </c>
      <c r="C268" s="11" t="s">
        <v>18</v>
      </c>
      <c r="D268" s="11" t="s">
        <v>6</v>
      </c>
      <c r="E268" s="11" t="s">
        <v>67</v>
      </c>
      <c r="F268" s="11"/>
      <c r="G268" s="41">
        <f>G269</f>
        <v>2248</v>
      </c>
      <c r="H268" s="41"/>
      <c r="I268" s="41">
        <f>I269</f>
        <v>2248</v>
      </c>
      <c r="J268" s="41"/>
      <c r="K268" s="60">
        <f t="shared" si="21"/>
        <v>100</v>
      </c>
      <c r="L268" s="55"/>
    </row>
    <row r="269" spans="1:12" ht="48.75" customHeight="1">
      <c r="A269" s="13"/>
      <c r="B269" s="6" t="s">
        <v>87</v>
      </c>
      <c r="C269" s="11" t="s">
        <v>18</v>
      </c>
      <c r="D269" s="11" t="s">
        <v>6</v>
      </c>
      <c r="E269" s="11" t="s">
        <v>67</v>
      </c>
      <c r="F269" s="11" t="s">
        <v>86</v>
      </c>
      <c r="G269" s="41">
        <v>2248</v>
      </c>
      <c r="H269" s="45"/>
      <c r="I269" s="41">
        <v>2248</v>
      </c>
      <c r="J269" s="41"/>
      <c r="K269" s="60">
        <f t="shared" si="21"/>
        <v>100</v>
      </c>
      <c r="L269" s="55"/>
    </row>
    <row r="270" spans="1:12" ht="31.5" customHeight="1">
      <c r="A270" s="16">
        <v>753</v>
      </c>
      <c r="B270" s="5" t="s">
        <v>76</v>
      </c>
      <c r="C270" s="14"/>
      <c r="D270" s="14"/>
      <c r="E270" s="14"/>
      <c r="F270" s="14"/>
      <c r="G270" s="44">
        <f>G271+G284+G293+G311+G322+G346+G318+G331+G336+G281+G341</f>
        <v>261032.49999999997</v>
      </c>
      <c r="H270" s="44">
        <f>H271+H284+H293+H311+H322+H346+H318+H331+H336+H281+H341</f>
        <v>93106.9</v>
      </c>
      <c r="I270" s="44">
        <f>I271+I284+I293+I311+I322+I346+I318+I331+I336+I281+I341</f>
        <v>257846.89999999997</v>
      </c>
      <c r="J270" s="44">
        <f>J271+J284+J293+J311+J322+J346+J318+J331+J336+J281+J341</f>
        <v>90535.5</v>
      </c>
      <c r="K270" s="58">
        <f t="shared" si="21"/>
        <v>98.77961556511163</v>
      </c>
      <c r="L270" s="58">
        <f t="shared" si="21"/>
        <v>97.23822831605392</v>
      </c>
    </row>
    <row r="271" spans="1:12" ht="18.75" customHeight="1">
      <c r="A271" s="20">
        <v>753</v>
      </c>
      <c r="B271" s="21" t="s">
        <v>50</v>
      </c>
      <c r="C271" s="18" t="s">
        <v>6</v>
      </c>
      <c r="D271" s="18" t="s">
        <v>47</v>
      </c>
      <c r="E271" s="18"/>
      <c r="F271" s="18"/>
      <c r="G271" s="42">
        <f>G272+G276+G279</f>
        <v>7180.6</v>
      </c>
      <c r="H271" s="42">
        <f>H272+H276+H279</f>
        <v>479.59999999999997</v>
      </c>
      <c r="I271" s="42">
        <f>I272+I276+I279</f>
        <v>6870</v>
      </c>
      <c r="J271" s="42">
        <f>J272+J276</f>
        <v>479.59999999999997</v>
      </c>
      <c r="K271" s="59">
        <f aca="true" t="shared" si="23" ref="K271:L286">SUM(I271/G271*100)</f>
        <v>95.6744561735788</v>
      </c>
      <c r="L271" s="59">
        <f t="shared" si="23"/>
        <v>100</v>
      </c>
    </row>
    <row r="272" spans="1:12" ht="63" customHeight="1">
      <c r="A272" s="13">
        <v>753</v>
      </c>
      <c r="B272" s="6" t="s">
        <v>40</v>
      </c>
      <c r="C272" s="11" t="s">
        <v>6</v>
      </c>
      <c r="D272" s="11" t="s">
        <v>47</v>
      </c>
      <c r="E272" s="11" t="s">
        <v>8</v>
      </c>
      <c r="F272" s="11"/>
      <c r="G272" s="41">
        <f>G273+G274+G275</f>
        <v>6646</v>
      </c>
      <c r="H272" s="41"/>
      <c r="I272" s="41">
        <f>I273+I274+I275</f>
        <v>6335.4</v>
      </c>
      <c r="J272" s="41"/>
      <c r="K272" s="60">
        <f t="shared" si="23"/>
        <v>95.32651218778211</v>
      </c>
      <c r="L272" s="60"/>
    </row>
    <row r="273" spans="1:12" ht="96" customHeight="1">
      <c r="A273" s="13">
        <v>753</v>
      </c>
      <c r="B273" s="8" t="s">
        <v>84</v>
      </c>
      <c r="C273" s="11" t="s">
        <v>6</v>
      </c>
      <c r="D273" s="11" t="s">
        <v>47</v>
      </c>
      <c r="E273" s="11" t="s">
        <v>8</v>
      </c>
      <c r="F273" s="11" t="s">
        <v>85</v>
      </c>
      <c r="G273" s="41">
        <v>6341</v>
      </c>
      <c r="H273" s="41"/>
      <c r="I273" s="41">
        <v>6031.7</v>
      </c>
      <c r="J273" s="41"/>
      <c r="K273" s="60">
        <f t="shared" si="23"/>
        <v>95.12222046995743</v>
      </c>
      <c r="L273" s="55"/>
    </row>
    <row r="274" spans="1:12" ht="33" customHeight="1">
      <c r="A274" s="13">
        <v>753</v>
      </c>
      <c r="B274" s="8" t="s">
        <v>89</v>
      </c>
      <c r="C274" s="11" t="s">
        <v>6</v>
      </c>
      <c r="D274" s="11" t="s">
        <v>47</v>
      </c>
      <c r="E274" s="11" t="s">
        <v>8</v>
      </c>
      <c r="F274" s="11" t="s">
        <v>88</v>
      </c>
      <c r="G274" s="41">
        <v>304</v>
      </c>
      <c r="H274" s="41"/>
      <c r="I274" s="41">
        <v>303.7</v>
      </c>
      <c r="J274" s="41"/>
      <c r="K274" s="60">
        <f t="shared" si="23"/>
        <v>99.90131578947367</v>
      </c>
      <c r="L274" s="55"/>
    </row>
    <row r="275" spans="1:12" ht="15.75">
      <c r="A275" s="13">
        <v>753</v>
      </c>
      <c r="B275" s="8" t="s">
        <v>93</v>
      </c>
      <c r="C275" s="11" t="s">
        <v>6</v>
      </c>
      <c r="D275" s="11" t="s">
        <v>47</v>
      </c>
      <c r="E275" s="11" t="s">
        <v>8</v>
      </c>
      <c r="F275" s="11" t="s">
        <v>94</v>
      </c>
      <c r="G275" s="41">
        <v>1</v>
      </c>
      <c r="H275" s="45"/>
      <c r="I275" s="41"/>
      <c r="J275" s="41"/>
      <c r="K275" s="60"/>
      <c r="L275" s="55"/>
    </row>
    <row r="276" spans="1:12" ht="48.75" customHeight="1">
      <c r="A276" s="13">
        <v>753</v>
      </c>
      <c r="B276" s="6" t="s">
        <v>113</v>
      </c>
      <c r="C276" s="11" t="s">
        <v>6</v>
      </c>
      <c r="D276" s="11" t="s">
        <v>47</v>
      </c>
      <c r="E276" s="11" t="s">
        <v>114</v>
      </c>
      <c r="F276" s="11"/>
      <c r="G276" s="41">
        <f>G277+G278</f>
        <v>479.59999999999997</v>
      </c>
      <c r="H276" s="41">
        <f>H277+H278</f>
        <v>479.59999999999997</v>
      </c>
      <c r="I276" s="41">
        <f>I277+I278</f>
        <v>479.59999999999997</v>
      </c>
      <c r="J276" s="41">
        <f>J277+J278</f>
        <v>479.59999999999997</v>
      </c>
      <c r="K276" s="60">
        <f t="shared" si="23"/>
        <v>100</v>
      </c>
      <c r="L276" s="60">
        <f t="shared" si="23"/>
        <v>100</v>
      </c>
    </row>
    <row r="277" spans="1:12" ht="95.25" customHeight="1">
      <c r="A277" s="13">
        <v>753</v>
      </c>
      <c r="B277" s="8" t="s">
        <v>84</v>
      </c>
      <c r="C277" s="11" t="s">
        <v>6</v>
      </c>
      <c r="D277" s="11" t="s">
        <v>47</v>
      </c>
      <c r="E277" s="11" t="s">
        <v>114</v>
      </c>
      <c r="F277" s="11" t="s">
        <v>85</v>
      </c>
      <c r="G277" s="41">
        <v>466.7</v>
      </c>
      <c r="H277" s="41">
        <v>466.7</v>
      </c>
      <c r="I277" s="41">
        <v>466.7</v>
      </c>
      <c r="J277" s="41">
        <v>466.7</v>
      </c>
      <c r="K277" s="60">
        <f t="shared" si="23"/>
        <v>100</v>
      </c>
      <c r="L277" s="60">
        <f t="shared" si="23"/>
        <v>100</v>
      </c>
    </row>
    <row r="278" spans="1:12" ht="33.75" customHeight="1">
      <c r="A278" s="13">
        <v>753</v>
      </c>
      <c r="B278" s="8" t="s">
        <v>89</v>
      </c>
      <c r="C278" s="11" t="s">
        <v>6</v>
      </c>
      <c r="D278" s="11" t="s">
        <v>47</v>
      </c>
      <c r="E278" s="11" t="s">
        <v>114</v>
      </c>
      <c r="F278" s="11" t="s">
        <v>88</v>
      </c>
      <c r="G278" s="41">
        <v>12.9</v>
      </c>
      <c r="H278" s="41">
        <v>12.9</v>
      </c>
      <c r="I278" s="41">
        <v>12.9</v>
      </c>
      <c r="J278" s="41">
        <v>12.9</v>
      </c>
      <c r="K278" s="60">
        <f t="shared" si="23"/>
        <v>100</v>
      </c>
      <c r="L278" s="60">
        <f t="shared" si="23"/>
        <v>100</v>
      </c>
    </row>
    <row r="279" spans="1:12" ht="67.5" customHeight="1">
      <c r="A279" s="13">
        <v>753</v>
      </c>
      <c r="B279" s="38" t="s">
        <v>188</v>
      </c>
      <c r="C279" s="11" t="s">
        <v>6</v>
      </c>
      <c r="D279" s="11" t="s">
        <v>47</v>
      </c>
      <c r="E279" s="11" t="s">
        <v>82</v>
      </c>
      <c r="F279" s="11"/>
      <c r="G279" s="41">
        <f>G280</f>
        <v>55</v>
      </c>
      <c r="H279" s="41"/>
      <c r="I279" s="41">
        <v>55</v>
      </c>
      <c r="J279" s="41"/>
      <c r="K279" s="60">
        <f t="shared" si="23"/>
        <v>100</v>
      </c>
      <c r="L279" s="55"/>
    </row>
    <row r="280" spans="1:12" ht="32.25" customHeight="1">
      <c r="A280" s="13">
        <v>753</v>
      </c>
      <c r="B280" s="8" t="s">
        <v>89</v>
      </c>
      <c r="C280" s="11" t="s">
        <v>6</v>
      </c>
      <c r="D280" s="11" t="s">
        <v>47</v>
      </c>
      <c r="E280" s="35" t="s">
        <v>82</v>
      </c>
      <c r="F280" s="11" t="s">
        <v>88</v>
      </c>
      <c r="G280" s="41">
        <v>55</v>
      </c>
      <c r="H280" s="41"/>
      <c r="I280" s="41">
        <v>55</v>
      </c>
      <c r="J280" s="41"/>
      <c r="K280" s="60">
        <f t="shared" si="23"/>
        <v>100</v>
      </c>
      <c r="L280" s="55"/>
    </row>
    <row r="281" spans="1:12" ht="15.75">
      <c r="A281" s="20">
        <v>753</v>
      </c>
      <c r="B281" s="17" t="s">
        <v>23</v>
      </c>
      <c r="C281" s="18" t="s">
        <v>20</v>
      </c>
      <c r="D281" s="18" t="s">
        <v>7</v>
      </c>
      <c r="E281" s="11"/>
      <c r="F281" s="11"/>
      <c r="G281" s="42">
        <f>G282</f>
        <v>577</v>
      </c>
      <c r="H281" s="42"/>
      <c r="I281" s="42">
        <f>I282</f>
        <v>577</v>
      </c>
      <c r="J281" s="61"/>
      <c r="K281" s="59">
        <f t="shared" si="23"/>
        <v>100</v>
      </c>
      <c r="L281" s="55"/>
    </row>
    <row r="282" spans="1:12" ht="63" customHeight="1">
      <c r="A282" s="13">
        <v>753</v>
      </c>
      <c r="B282" s="6" t="s">
        <v>106</v>
      </c>
      <c r="C282" s="11" t="s">
        <v>20</v>
      </c>
      <c r="D282" s="11" t="s">
        <v>7</v>
      </c>
      <c r="E282" s="11" t="s">
        <v>60</v>
      </c>
      <c r="F282" s="11"/>
      <c r="G282" s="41">
        <f>G283</f>
        <v>577</v>
      </c>
      <c r="H282" s="41"/>
      <c r="I282" s="41">
        <f>I283</f>
        <v>577</v>
      </c>
      <c r="J282" s="61"/>
      <c r="K282" s="60">
        <f t="shared" si="23"/>
        <v>100</v>
      </c>
      <c r="L282" s="55"/>
    </row>
    <row r="283" spans="1:12" ht="48.75" customHeight="1">
      <c r="A283" s="13">
        <v>753</v>
      </c>
      <c r="B283" s="6" t="s">
        <v>87</v>
      </c>
      <c r="C283" s="11" t="s">
        <v>20</v>
      </c>
      <c r="D283" s="11" t="s">
        <v>7</v>
      </c>
      <c r="E283" s="11" t="s">
        <v>60</v>
      </c>
      <c r="F283" s="11" t="s">
        <v>86</v>
      </c>
      <c r="G283" s="41">
        <v>577</v>
      </c>
      <c r="H283" s="45"/>
      <c r="I283" s="41">
        <v>577</v>
      </c>
      <c r="J283" s="61"/>
      <c r="K283" s="60">
        <f t="shared" si="23"/>
        <v>100</v>
      </c>
      <c r="L283" s="55"/>
    </row>
    <row r="284" spans="1:12" ht="15.75">
      <c r="A284" s="20">
        <v>753</v>
      </c>
      <c r="B284" s="21" t="s">
        <v>28</v>
      </c>
      <c r="C284" s="18" t="s">
        <v>27</v>
      </c>
      <c r="D284" s="18" t="s">
        <v>10</v>
      </c>
      <c r="E284" s="18"/>
      <c r="F284" s="18"/>
      <c r="G284" s="42">
        <f>SUM(G289+G291+G285+G287)</f>
        <v>82096.5</v>
      </c>
      <c r="H284" s="42">
        <f>SUM(H289+H291+H285+H287)</f>
        <v>8953.4</v>
      </c>
      <c r="I284" s="42">
        <f>SUM(I289+I291+I285+I287)</f>
        <v>82040.4</v>
      </c>
      <c r="J284" s="42">
        <f>SUM(J289+J291+J285+J287)</f>
        <v>8953.4</v>
      </c>
      <c r="K284" s="59">
        <f t="shared" si="23"/>
        <v>99.93166578355958</v>
      </c>
      <c r="L284" s="59">
        <f t="shared" si="23"/>
        <v>100</v>
      </c>
    </row>
    <row r="285" spans="1:12" ht="96.75" customHeight="1">
      <c r="A285" s="13">
        <v>753</v>
      </c>
      <c r="B285" s="8" t="s">
        <v>208</v>
      </c>
      <c r="C285" s="11" t="s">
        <v>27</v>
      </c>
      <c r="D285" s="11" t="s">
        <v>10</v>
      </c>
      <c r="E285" s="11" t="s">
        <v>122</v>
      </c>
      <c r="F285" s="35"/>
      <c r="G285" s="41">
        <f>G286</f>
        <v>4797.4</v>
      </c>
      <c r="H285" s="41">
        <f>H286</f>
        <v>4797.4</v>
      </c>
      <c r="I285" s="41">
        <f>I286</f>
        <v>4797.4</v>
      </c>
      <c r="J285" s="41">
        <f>J286</f>
        <v>4797.4</v>
      </c>
      <c r="K285" s="60">
        <f t="shared" si="23"/>
        <v>100</v>
      </c>
      <c r="L285" s="60">
        <f t="shared" si="23"/>
        <v>100</v>
      </c>
    </row>
    <row r="286" spans="1:12" ht="48.75" customHeight="1">
      <c r="A286" s="13">
        <v>753</v>
      </c>
      <c r="B286" s="6" t="s">
        <v>87</v>
      </c>
      <c r="C286" s="35" t="s">
        <v>27</v>
      </c>
      <c r="D286" s="35" t="s">
        <v>10</v>
      </c>
      <c r="E286" s="35" t="s">
        <v>122</v>
      </c>
      <c r="F286" s="35" t="s">
        <v>86</v>
      </c>
      <c r="G286" s="41">
        <v>4797.4</v>
      </c>
      <c r="H286" s="41">
        <v>4797.4</v>
      </c>
      <c r="I286" s="41">
        <v>4797.4</v>
      </c>
      <c r="J286" s="41">
        <v>4797.4</v>
      </c>
      <c r="K286" s="60">
        <f t="shared" si="23"/>
        <v>100</v>
      </c>
      <c r="L286" s="60">
        <f t="shared" si="23"/>
        <v>100</v>
      </c>
    </row>
    <row r="287" spans="1:12" ht="110.25" customHeight="1">
      <c r="A287" s="13">
        <v>753</v>
      </c>
      <c r="B287" s="6" t="s">
        <v>207</v>
      </c>
      <c r="C287" s="11" t="s">
        <v>27</v>
      </c>
      <c r="D287" s="11" t="s">
        <v>10</v>
      </c>
      <c r="E287" s="11" t="s">
        <v>122</v>
      </c>
      <c r="F287" s="35"/>
      <c r="G287" s="41">
        <f>G288</f>
        <v>4156</v>
      </c>
      <c r="H287" s="41">
        <f>H288</f>
        <v>4156</v>
      </c>
      <c r="I287" s="41">
        <f>I288</f>
        <v>4156</v>
      </c>
      <c r="J287" s="41">
        <f>J288</f>
        <v>4156</v>
      </c>
      <c r="K287" s="60">
        <f aca="true" t="shared" si="24" ref="K287:L294">SUM(I287/G287*100)</f>
        <v>100</v>
      </c>
      <c r="L287" s="60">
        <f>SUM(J287/H287*100)</f>
        <v>100</v>
      </c>
    </row>
    <row r="288" spans="1:12" ht="48.75" customHeight="1">
      <c r="A288" s="13">
        <v>753</v>
      </c>
      <c r="B288" s="6" t="s">
        <v>87</v>
      </c>
      <c r="C288" s="11" t="s">
        <v>27</v>
      </c>
      <c r="D288" s="11" t="s">
        <v>10</v>
      </c>
      <c r="E288" s="11" t="s">
        <v>122</v>
      </c>
      <c r="F288" s="11" t="s">
        <v>86</v>
      </c>
      <c r="G288" s="41">
        <v>4156</v>
      </c>
      <c r="H288" s="41">
        <v>4156</v>
      </c>
      <c r="I288" s="41">
        <v>4156</v>
      </c>
      <c r="J288" s="41">
        <v>4156</v>
      </c>
      <c r="K288" s="60">
        <f t="shared" si="24"/>
        <v>100</v>
      </c>
      <c r="L288" s="60">
        <f>SUM(J288/H288*100)</f>
        <v>100</v>
      </c>
    </row>
    <row r="289" spans="1:12" ht="51" customHeight="1">
      <c r="A289" s="13">
        <v>753</v>
      </c>
      <c r="B289" s="8" t="s">
        <v>183</v>
      </c>
      <c r="C289" s="11" t="s">
        <v>27</v>
      </c>
      <c r="D289" s="11" t="s">
        <v>10</v>
      </c>
      <c r="E289" s="11" t="s">
        <v>66</v>
      </c>
      <c r="F289" s="35"/>
      <c r="G289" s="41">
        <f>G290</f>
        <v>52697.1</v>
      </c>
      <c r="H289" s="41"/>
      <c r="I289" s="41">
        <f>I290</f>
        <v>52641</v>
      </c>
      <c r="J289" s="41"/>
      <c r="K289" s="60">
        <f t="shared" si="24"/>
        <v>99.89354252890577</v>
      </c>
      <c r="L289" s="60"/>
    </row>
    <row r="290" spans="1:12" ht="52.5" customHeight="1">
      <c r="A290" s="13">
        <v>753</v>
      </c>
      <c r="B290" s="6" t="s">
        <v>87</v>
      </c>
      <c r="C290" s="35" t="s">
        <v>27</v>
      </c>
      <c r="D290" s="35" t="s">
        <v>10</v>
      </c>
      <c r="E290" s="35" t="s">
        <v>66</v>
      </c>
      <c r="F290" s="35" t="s">
        <v>86</v>
      </c>
      <c r="G290" s="41">
        <v>52697.1</v>
      </c>
      <c r="H290" s="45"/>
      <c r="I290" s="41">
        <v>52641</v>
      </c>
      <c r="J290" s="41"/>
      <c r="K290" s="60">
        <f t="shared" si="24"/>
        <v>99.89354252890577</v>
      </c>
      <c r="L290" s="55"/>
    </row>
    <row r="291" spans="1:12" ht="63">
      <c r="A291" s="13">
        <v>753</v>
      </c>
      <c r="B291" s="6" t="s">
        <v>108</v>
      </c>
      <c r="C291" s="11" t="s">
        <v>27</v>
      </c>
      <c r="D291" s="11" t="s">
        <v>10</v>
      </c>
      <c r="E291" s="11" t="s">
        <v>67</v>
      </c>
      <c r="F291" s="35"/>
      <c r="G291" s="41">
        <f>G292</f>
        <v>20446</v>
      </c>
      <c r="H291" s="41"/>
      <c r="I291" s="41">
        <f>I292</f>
        <v>20446</v>
      </c>
      <c r="J291" s="41"/>
      <c r="K291" s="60">
        <f t="shared" si="24"/>
        <v>100</v>
      </c>
      <c r="L291" s="55"/>
    </row>
    <row r="292" spans="1:12" ht="49.5" customHeight="1">
      <c r="A292" s="13">
        <v>753</v>
      </c>
      <c r="B292" s="6" t="s">
        <v>87</v>
      </c>
      <c r="C292" s="11" t="s">
        <v>27</v>
      </c>
      <c r="D292" s="11" t="s">
        <v>10</v>
      </c>
      <c r="E292" s="11" t="s">
        <v>67</v>
      </c>
      <c r="F292" s="11" t="s">
        <v>86</v>
      </c>
      <c r="G292" s="43">
        <v>20446</v>
      </c>
      <c r="H292" s="45"/>
      <c r="I292" s="41">
        <v>20446</v>
      </c>
      <c r="J292" s="41"/>
      <c r="K292" s="60">
        <f t="shared" si="24"/>
        <v>100</v>
      </c>
      <c r="L292" s="55"/>
    </row>
    <row r="293" spans="1:12" ht="31.5">
      <c r="A293" s="20">
        <v>753</v>
      </c>
      <c r="B293" s="21" t="s">
        <v>29</v>
      </c>
      <c r="C293" s="18" t="s">
        <v>27</v>
      </c>
      <c r="D293" s="18" t="s">
        <v>27</v>
      </c>
      <c r="E293" s="18"/>
      <c r="F293" s="18"/>
      <c r="G293" s="42">
        <f>G294+G296+G298+G300+G304+G308+G306+G302</f>
        <v>26672.2</v>
      </c>
      <c r="H293" s="42">
        <f>H294+H296+H298+H300+H304+H308+H306+H302</f>
        <v>5871</v>
      </c>
      <c r="I293" s="42">
        <f>I294+I296+I298+I300+I304+I308+I306+I302</f>
        <v>26637.4</v>
      </c>
      <c r="J293" s="42">
        <f>J294+J296+J298+J300+J304+J308+J306+J302</f>
        <v>5839</v>
      </c>
      <c r="K293" s="59">
        <f t="shared" si="24"/>
        <v>99.86952707313233</v>
      </c>
      <c r="L293" s="59">
        <f t="shared" si="24"/>
        <v>99.45494804973599</v>
      </c>
    </row>
    <row r="294" spans="1:12" ht="111.75" customHeight="1">
      <c r="A294" s="13">
        <v>753</v>
      </c>
      <c r="B294" s="6" t="s">
        <v>209</v>
      </c>
      <c r="C294" s="11" t="s">
        <v>27</v>
      </c>
      <c r="D294" s="11" t="s">
        <v>27</v>
      </c>
      <c r="E294" s="11" t="s">
        <v>122</v>
      </c>
      <c r="F294" s="11"/>
      <c r="G294" s="41">
        <f>G295</f>
        <v>2500</v>
      </c>
      <c r="H294" s="41">
        <f>H295</f>
        <v>2500</v>
      </c>
      <c r="I294" s="41">
        <f>I295</f>
        <v>2500</v>
      </c>
      <c r="J294" s="41">
        <f>J295</f>
        <v>2500</v>
      </c>
      <c r="K294" s="60">
        <f t="shared" si="24"/>
        <v>100</v>
      </c>
      <c r="L294" s="60">
        <f t="shared" si="24"/>
        <v>100</v>
      </c>
    </row>
    <row r="295" spans="1:12" ht="49.5" customHeight="1">
      <c r="A295" s="13">
        <v>753</v>
      </c>
      <c r="B295" s="6" t="s">
        <v>87</v>
      </c>
      <c r="C295" s="11" t="s">
        <v>27</v>
      </c>
      <c r="D295" s="11" t="s">
        <v>27</v>
      </c>
      <c r="E295" s="11" t="s">
        <v>122</v>
      </c>
      <c r="F295" s="11" t="s">
        <v>86</v>
      </c>
      <c r="G295" s="41">
        <v>2500</v>
      </c>
      <c r="H295" s="41">
        <v>2500</v>
      </c>
      <c r="I295" s="41">
        <v>2500</v>
      </c>
      <c r="J295" s="41">
        <v>2500</v>
      </c>
      <c r="K295" s="60">
        <f aca="true" t="shared" si="25" ref="K295:L300">SUM(I295/G295*100)</f>
        <v>100</v>
      </c>
      <c r="L295" s="60">
        <f t="shared" si="25"/>
        <v>100</v>
      </c>
    </row>
    <row r="296" spans="1:12" ht="77.25" customHeight="1">
      <c r="A296" s="13">
        <v>753</v>
      </c>
      <c r="B296" s="6" t="s">
        <v>101</v>
      </c>
      <c r="C296" s="35" t="s">
        <v>27</v>
      </c>
      <c r="D296" s="35" t="s">
        <v>27</v>
      </c>
      <c r="E296" s="35" t="s">
        <v>159</v>
      </c>
      <c r="F296" s="35"/>
      <c r="G296" s="43">
        <f>G297</f>
        <v>354.2</v>
      </c>
      <c r="H296" s="43">
        <f>H297</f>
        <v>354.2</v>
      </c>
      <c r="I296" s="43">
        <f>I297</f>
        <v>354.2</v>
      </c>
      <c r="J296" s="43">
        <f>J297</f>
        <v>354.2</v>
      </c>
      <c r="K296" s="60">
        <f t="shared" si="25"/>
        <v>100</v>
      </c>
      <c r="L296" s="60">
        <f t="shared" si="25"/>
        <v>100</v>
      </c>
    </row>
    <row r="297" spans="1:12" ht="48" customHeight="1">
      <c r="A297" s="13">
        <v>753</v>
      </c>
      <c r="B297" s="6" t="s">
        <v>87</v>
      </c>
      <c r="C297" s="35" t="s">
        <v>27</v>
      </c>
      <c r="D297" s="35" t="s">
        <v>27</v>
      </c>
      <c r="E297" s="35" t="s">
        <v>159</v>
      </c>
      <c r="F297" s="35" t="s">
        <v>86</v>
      </c>
      <c r="G297" s="43">
        <v>354.2</v>
      </c>
      <c r="H297" s="43">
        <v>354.2</v>
      </c>
      <c r="I297" s="41">
        <v>354.2</v>
      </c>
      <c r="J297" s="41">
        <v>354.2</v>
      </c>
      <c r="K297" s="60">
        <f t="shared" si="25"/>
        <v>100</v>
      </c>
      <c r="L297" s="60">
        <f t="shared" si="25"/>
        <v>100</v>
      </c>
    </row>
    <row r="298" spans="1:12" ht="63" customHeight="1">
      <c r="A298" s="13">
        <v>753</v>
      </c>
      <c r="B298" s="6" t="s">
        <v>111</v>
      </c>
      <c r="C298" s="11" t="s">
        <v>27</v>
      </c>
      <c r="D298" s="11" t="s">
        <v>27</v>
      </c>
      <c r="E298" s="11" t="s">
        <v>158</v>
      </c>
      <c r="F298" s="11"/>
      <c r="G298" s="41">
        <f>G299</f>
        <v>2276</v>
      </c>
      <c r="H298" s="41">
        <f>H299</f>
        <v>2276</v>
      </c>
      <c r="I298" s="41">
        <f>I299</f>
        <v>2275.5</v>
      </c>
      <c r="J298" s="41">
        <f>J299</f>
        <v>2275.5</v>
      </c>
      <c r="K298" s="60">
        <f t="shared" si="25"/>
        <v>99.9780316344464</v>
      </c>
      <c r="L298" s="60">
        <f t="shared" si="25"/>
        <v>99.9780316344464</v>
      </c>
    </row>
    <row r="299" spans="1:12" ht="48.75" customHeight="1">
      <c r="A299" s="13">
        <v>753</v>
      </c>
      <c r="B299" s="6" t="s">
        <v>87</v>
      </c>
      <c r="C299" s="11" t="s">
        <v>27</v>
      </c>
      <c r="D299" s="11" t="s">
        <v>27</v>
      </c>
      <c r="E299" s="11" t="s">
        <v>158</v>
      </c>
      <c r="F299" s="11" t="s">
        <v>86</v>
      </c>
      <c r="G299" s="41">
        <v>2276</v>
      </c>
      <c r="H299" s="41">
        <v>2276</v>
      </c>
      <c r="I299" s="41">
        <v>2275.5</v>
      </c>
      <c r="J299" s="41">
        <v>2275.5</v>
      </c>
      <c r="K299" s="60">
        <f t="shared" si="25"/>
        <v>99.9780316344464</v>
      </c>
      <c r="L299" s="60">
        <f t="shared" si="25"/>
        <v>99.9780316344464</v>
      </c>
    </row>
    <row r="300" spans="1:12" ht="65.25" customHeight="1">
      <c r="A300" s="13">
        <v>753</v>
      </c>
      <c r="B300" s="6" t="s">
        <v>211</v>
      </c>
      <c r="C300" s="11" t="s">
        <v>27</v>
      </c>
      <c r="D300" s="11" t="s">
        <v>27</v>
      </c>
      <c r="E300" s="11" t="s">
        <v>147</v>
      </c>
      <c r="F300" s="11"/>
      <c r="G300" s="41">
        <f>G301</f>
        <v>636</v>
      </c>
      <c r="H300" s="41">
        <f>H301</f>
        <v>636</v>
      </c>
      <c r="I300" s="41">
        <f>I301</f>
        <v>636</v>
      </c>
      <c r="J300" s="41">
        <f>J301</f>
        <v>636</v>
      </c>
      <c r="K300" s="60">
        <f t="shared" si="25"/>
        <v>100</v>
      </c>
      <c r="L300" s="60">
        <f t="shared" si="25"/>
        <v>100</v>
      </c>
    </row>
    <row r="301" spans="1:12" ht="51" customHeight="1">
      <c r="A301" s="13">
        <v>753</v>
      </c>
      <c r="B301" s="6" t="s">
        <v>87</v>
      </c>
      <c r="C301" s="11" t="s">
        <v>27</v>
      </c>
      <c r="D301" s="11" t="s">
        <v>27</v>
      </c>
      <c r="E301" s="11" t="s">
        <v>147</v>
      </c>
      <c r="F301" s="11" t="s">
        <v>86</v>
      </c>
      <c r="G301" s="41">
        <v>636</v>
      </c>
      <c r="H301" s="41">
        <v>636</v>
      </c>
      <c r="I301" s="41">
        <v>636</v>
      </c>
      <c r="J301" s="41">
        <v>636</v>
      </c>
      <c r="K301" s="60">
        <f aca="true" t="shared" si="26" ref="K301:L313">SUM(I301/G301*100)</f>
        <v>100</v>
      </c>
      <c r="L301" s="60">
        <f>SUM(J301/H301*100)</f>
        <v>100</v>
      </c>
    </row>
    <row r="302" spans="1:12" ht="65.25" customHeight="1">
      <c r="A302" s="13">
        <v>753</v>
      </c>
      <c r="B302" s="6" t="s">
        <v>210</v>
      </c>
      <c r="C302" s="11" t="s">
        <v>27</v>
      </c>
      <c r="D302" s="11" t="s">
        <v>27</v>
      </c>
      <c r="E302" s="11" t="s">
        <v>164</v>
      </c>
      <c r="F302" s="11"/>
      <c r="G302" s="41">
        <v>104.8</v>
      </c>
      <c r="H302" s="41">
        <v>104.8</v>
      </c>
      <c r="I302" s="41">
        <v>73.3</v>
      </c>
      <c r="J302" s="41">
        <v>73.3</v>
      </c>
      <c r="K302" s="60">
        <f t="shared" si="26"/>
        <v>69.94274809160305</v>
      </c>
      <c r="L302" s="60">
        <f>SUM(J302/H302*100)</f>
        <v>69.94274809160305</v>
      </c>
    </row>
    <row r="303" spans="1:12" ht="47.25" customHeight="1">
      <c r="A303" s="13">
        <v>753</v>
      </c>
      <c r="B303" s="6" t="s">
        <v>87</v>
      </c>
      <c r="C303" s="11" t="s">
        <v>27</v>
      </c>
      <c r="D303" s="11" t="s">
        <v>27</v>
      </c>
      <c r="E303" s="11" t="s">
        <v>164</v>
      </c>
      <c r="F303" s="11" t="s">
        <v>86</v>
      </c>
      <c r="G303" s="41">
        <v>104.8</v>
      </c>
      <c r="H303" s="41">
        <v>104.8</v>
      </c>
      <c r="I303" s="41">
        <v>73.3</v>
      </c>
      <c r="J303" s="41">
        <v>73.3</v>
      </c>
      <c r="K303" s="60">
        <f t="shared" si="26"/>
        <v>69.94274809160305</v>
      </c>
      <c r="L303" s="60">
        <f>SUM(J303/H303*100)</f>
        <v>69.94274809160305</v>
      </c>
    </row>
    <row r="304" spans="1:12" ht="32.25" customHeight="1">
      <c r="A304" s="13">
        <v>753</v>
      </c>
      <c r="B304" s="6" t="s">
        <v>110</v>
      </c>
      <c r="C304" s="11" t="s">
        <v>27</v>
      </c>
      <c r="D304" s="11" t="s">
        <v>27</v>
      </c>
      <c r="E304" s="11" t="s">
        <v>68</v>
      </c>
      <c r="F304" s="11"/>
      <c r="G304" s="41">
        <f>G305</f>
        <v>12248</v>
      </c>
      <c r="H304" s="41"/>
      <c r="I304" s="41">
        <f>I305</f>
        <v>12245.7</v>
      </c>
      <c r="J304" s="41"/>
      <c r="K304" s="60">
        <f t="shared" si="26"/>
        <v>99.98122142390595</v>
      </c>
      <c r="L304" s="60"/>
    </row>
    <row r="305" spans="1:12" ht="48.75" customHeight="1">
      <c r="A305" s="13">
        <v>753</v>
      </c>
      <c r="B305" s="6" t="s">
        <v>87</v>
      </c>
      <c r="C305" s="11" t="s">
        <v>27</v>
      </c>
      <c r="D305" s="11" t="s">
        <v>27</v>
      </c>
      <c r="E305" s="11" t="s">
        <v>68</v>
      </c>
      <c r="F305" s="11" t="s">
        <v>86</v>
      </c>
      <c r="G305" s="41">
        <v>12248</v>
      </c>
      <c r="H305" s="45"/>
      <c r="I305" s="41">
        <v>12245.7</v>
      </c>
      <c r="J305" s="41"/>
      <c r="K305" s="60">
        <f t="shared" si="26"/>
        <v>99.98122142390595</v>
      </c>
      <c r="L305" s="60"/>
    </row>
    <row r="306" spans="1:12" ht="48.75" customHeight="1">
      <c r="A306" s="13">
        <v>753</v>
      </c>
      <c r="B306" s="6" t="s">
        <v>101</v>
      </c>
      <c r="C306" s="11" t="s">
        <v>27</v>
      </c>
      <c r="D306" s="11" t="s">
        <v>27</v>
      </c>
      <c r="E306" s="11" t="s">
        <v>70</v>
      </c>
      <c r="F306" s="11"/>
      <c r="G306" s="41">
        <f>G307</f>
        <v>1253</v>
      </c>
      <c r="H306" s="41"/>
      <c r="I306" s="41">
        <f>I307</f>
        <v>1252.7</v>
      </c>
      <c r="J306" s="41"/>
      <c r="K306" s="60">
        <f t="shared" si="26"/>
        <v>99.97605746209098</v>
      </c>
      <c r="L306" s="55"/>
    </row>
    <row r="307" spans="1:12" ht="50.25" customHeight="1">
      <c r="A307" s="13">
        <v>753</v>
      </c>
      <c r="B307" s="6" t="s">
        <v>87</v>
      </c>
      <c r="C307" s="11" t="s">
        <v>27</v>
      </c>
      <c r="D307" s="11" t="s">
        <v>27</v>
      </c>
      <c r="E307" s="11" t="s">
        <v>70</v>
      </c>
      <c r="F307" s="11" t="s">
        <v>86</v>
      </c>
      <c r="G307" s="41">
        <v>1253</v>
      </c>
      <c r="H307" s="45"/>
      <c r="I307" s="41">
        <v>1252.7</v>
      </c>
      <c r="J307" s="41"/>
      <c r="K307" s="60">
        <f t="shared" si="26"/>
        <v>99.97605746209098</v>
      </c>
      <c r="L307" s="55"/>
    </row>
    <row r="308" spans="1:12" ht="66" customHeight="1">
      <c r="A308" s="13">
        <v>753</v>
      </c>
      <c r="B308" s="6" t="s">
        <v>210</v>
      </c>
      <c r="C308" s="11" t="s">
        <v>27</v>
      </c>
      <c r="D308" s="11" t="s">
        <v>27</v>
      </c>
      <c r="E308" s="11" t="s">
        <v>83</v>
      </c>
      <c r="F308" s="11"/>
      <c r="G308" s="41">
        <f>G309+G310</f>
        <v>7300.2</v>
      </c>
      <c r="H308" s="41"/>
      <c r="I308" s="41">
        <f>I309+I310</f>
        <v>7300</v>
      </c>
      <c r="J308" s="41"/>
      <c r="K308" s="60">
        <f t="shared" si="26"/>
        <v>99.99726034903154</v>
      </c>
      <c r="L308" s="55"/>
    </row>
    <row r="309" spans="1:12" ht="34.5" customHeight="1">
      <c r="A309" s="13">
        <v>753</v>
      </c>
      <c r="B309" s="8" t="s">
        <v>89</v>
      </c>
      <c r="C309" s="11" t="s">
        <v>27</v>
      </c>
      <c r="D309" s="11" t="s">
        <v>27</v>
      </c>
      <c r="E309" s="11" t="s">
        <v>83</v>
      </c>
      <c r="F309" s="11" t="s">
        <v>88</v>
      </c>
      <c r="G309" s="41">
        <v>747</v>
      </c>
      <c r="H309" s="45"/>
      <c r="I309" s="41">
        <v>747</v>
      </c>
      <c r="J309" s="41"/>
      <c r="K309" s="60">
        <f t="shared" si="26"/>
        <v>100</v>
      </c>
      <c r="L309" s="55"/>
    </row>
    <row r="310" spans="1:12" ht="48.75" customHeight="1">
      <c r="A310" s="13">
        <v>753</v>
      </c>
      <c r="B310" s="6" t="s">
        <v>87</v>
      </c>
      <c r="C310" s="35" t="s">
        <v>27</v>
      </c>
      <c r="D310" s="35" t="s">
        <v>27</v>
      </c>
      <c r="E310" s="35" t="s">
        <v>83</v>
      </c>
      <c r="F310" s="35" t="s">
        <v>86</v>
      </c>
      <c r="G310" s="43">
        <v>6553.2</v>
      </c>
      <c r="H310" s="45"/>
      <c r="I310" s="41">
        <v>6553</v>
      </c>
      <c r="J310" s="41"/>
      <c r="K310" s="60">
        <f t="shared" si="26"/>
        <v>99.99694805591162</v>
      </c>
      <c r="L310" s="55"/>
    </row>
    <row r="311" spans="1:12" ht="15.75">
      <c r="A311" s="20">
        <v>753</v>
      </c>
      <c r="B311" s="21" t="s">
        <v>31</v>
      </c>
      <c r="C311" s="18" t="s">
        <v>32</v>
      </c>
      <c r="D311" s="18" t="s">
        <v>6</v>
      </c>
      <c r="E311" s="18"/>
      <c r="F311" s="18"/>
      <c r="G311" s="42">
        <f>G314+G316+G312</f>
        <v>53130</v>
      </c>
      <c r="H311" s="42">
        <f>H314+H316+H312</f>
        <v>18177.3</v>
      </c>
      <c r="I311" s="42">
        <f>I314+I316+I312</f>
        <v>52621.4</v>
      </c>
      <c r="J311" s="42">
        <f>J314+J316+J312</f>
        <v>17677.3</v>
      </c>
      <c r="K311" s="59">
        <f t="shared" si="26"/>
        <v>99.04272539055148</v>
      </c>
      <c r="L311" s="59">
        <f t="shared" si="26"/>
        <v>97.2493164551391</v>
      </c>
    </row>
    <row r="312" spans="1:12" ht="63">
      <c r="A312" s="13">
        <v>753</v>
      </c>
      <c r="B312" s="6" t="s">
        <v>108</v>
      </c>
      <c r="C312" s="11" t="s">
        <v>32</v>
      </c>
      <c r="D312" s="11" t="s">
        <v>6</v>
      </c>
      <c r="E312" s="11" t="s">
        <v>160</v>
      </c>
      <c r="F312" s="11"/>
      <c r="G312" s="41">
        <f>G313</f>
        <v>383.3</v>
      </c>
      <c r="H312" s="41">
        <f>H313</f>
        <v>383.3</v>
      </c>
      <c r="I312" s="41">
        <f>I313</f>
        <v>383.3</v>
      </c>
      <c r="J312" s="41">
        <f>J313</f>
        <v>383.3</v>
      </c>
      <c r="K312" s="60">
        <f t="shared" si="26"/>
        <v>100</v>
      </c>
      <c r="L312" s="60">
        <f t="shared" si="26"/>
        <v>100</v>
      </c>
    </row>
    <row r="313" spans="1:12" ht="49.5" customHeight="1">
      <c r="A313" s="13">
        <v>753</v>
      </c>
      <c r="B313" s="6" t="s">
        <v>87</v>
      </c>
      <c r="C313" s="11" t="s">
        <v>32</v>
      </c>
      <c r="D313" s="11" t="s">
        <v>6</v>
      </c>
      <c r="E313" s="11" t="s">
        <v>160</v>
      </c>
      <c r="F313" s="11" t="s">
        <v>86</v>
      </c>
      <c r="G313" s="41">
        <v>383.3</v>
      </c>
      <c r="H313" s="41">
        <v>383.3</v>
      </c>
      <c r="I313" s="41">
        <v>383.3</v>
      </c>
      <c r="J313" s="41">
        <v>383.3</v>
      </c>
      <c r="K313" s="60">
        <f t="shared" si="26"/>
        <v>100</v>
      </c>
      <c r="L313" s="60">
        <f t="shared" si="26"/>
        <v>100</v>
      </c>
    </row>
    <row r="314" spans="1:12" ht="110.25" customHeight="1">
      <c r="A314" s="13">
        <v>753</v>
      </c>
      <c r="B314" s="6" t="s">
        <v>207</v>
      </c>
      <c r="C314" s="11" t="s">
        <v>32</v>
      </c>
      <c r="D314" s="11" t="s">
        <v>6</v>
      </c>
      <c r="E314" s="11" t="s">
        <v>122</v>
      </c>
      <c r="F314" s="11"/>
      <c r="G314" s="41">
        <f>G315</f>
        <v>17294</v>
      </c>
      <c r="H314" s="41">
        <f>H315</f>
        <v>17294</v>
      </c>
      <c r="I314" s="41">
        <f>I315</f>
        <v>17294</v>
      </c>
      <c r="J314" s="41">
        <f>J315</f>
        <v>17294</v>
      </c>
      <c r="K314" s="60">
        <f>SUM(I314/G314*100)</f>
        <v>100</v>
      </c>
      <c r="L314" s="60">
        <f>SUM(J314/H314*100)</f>
        <v>100</v>
      </c>
    </row>
    <row r="315" spans="1:12" ht="48" customHeight="1">
      <c r="A315" s="13">
        <v>753</v>
      </c>
      <c r="B315" s="6" t="s">
        <v>87</v>
      </c>
      <c r="C315" s="11" t="s">
        <v>32</v>
      </c>
      <c r="D315" s="11" t="s">
        <v>6</v>
      </c>
      <c r="E315" s="11" t="s">
        <v>122</v>
      </c>
      <c r="F315" s="11" t="s">
        <v>86</v>
      </c>
      <c r="G315" s="41">
        <v>17294</v>
      </c>
      <c r="H315" s="41">
        <v>17294</v>
      </c>
      <c r="I315" s="41">
        <v>17294</v>
      </c>
      <c r="J315" s="41">
        <v>17294</v>
      </c>
      <c r="K315" s="60">
        <f>SUM(I315/G315*100)</f>
        <v>100</v>
      </c>
      <c r="L315" s="60">
        <f>SUM(J315/H315*100)</f>
        <v>100</v>
      </c>
    </row>
    <row r="316" spans="1:12" ht="63">
      <c r="A316" s="13">
        <v>753</v>
      </c>
      <c r="B316" s="6" t="s">
        <v>108</v>
      </c>
      <c r="C316" s="11" t="s">
        <v>32</v>
      </c>
      <c r="D316" s="11" t="s">
        <v>6</v>
      </c>
      <c r="E316" s="11" t="s">
        <v>67</v>
      </c>
      <c r="F316" s="11"/>
      <c r="G316" s="41">
        <f>G317</f>
        <v>35452.7</v>
      </c>
      <c r="H316" s="41">
        <f>H317</f>
        <v>500</v>
      </c>
      <c r="I316" s="41">
        <f>I317</f>
        <v>34944.1</v>
      </c>
      <c r="J316" s="41"/>
      <c r="K316" s="60">
        <f>SUM(I316/G316*100)</f>
        <v>98.56541250736898</v>
      </c>
      <c r="L316" s="60"/>
    </row>
    <row r="317" spans="1:12" ht="48.75" customHeight="1">
      <c r="A317" s="13">
        <v>753</v>
      </c>
      <c r="B317" s="6" t="s">
        <v>87</v>
      </c>
      <c r="C317" s="11" t="s">
        <v>32</v>
      </c>
      <c r="D317" s="11" t="s">
        <v>6</v>
      </c>
      <c r="E317" s="11" t="s">
        <v>67</v>
      </c>
      <c r="F317" s="11" t="s">
        <v>86</v>
      </c>
      <c r="G317" s="43">
        <v>35452.7</v>
      </c>
      <c r="H317" s="43">
        <v>500</v>
      </c>
      <c r="I317" s="41">
        <v>34944.1</v>
      </c>
      <c r="J317" s="41"/>
      <c r="K317" s="60">
        <f aca="true" t="shared" si="27" ref="K317:K322">SUM(I317/G317*100)</f>
        <v>98.56541250736898</v>
      </c>
      <c r="L317" s="60"/>
    </row>
    <row r="318" spans="1:12" ht="30.75" customHeight="1">
      <c r="A318" s="20">
        <v>753</v>
      </c>
      <c r="B318" s="21" t="s">
        <v>54</v>
      </c>
      <c r="C318" s="18" t="s">
        <v>30</v>
      </c>
      <c r="D318" s="18" t="s">
        <v>30</v>
      </c>
      <c r="E318" s="18"/>
      <c r="F318" s="18"/>
      <c r="G318" s="42">
        <f>G319</f>
        <v>983</v>
      </c>
      <c r="H318" s="42"/>
      <c r="I318" s="42">
        <f>I319</f>
        <v>781.3</v>
      </c>
      <c r="J318" s="41"/>
      <c r="K318" s="59">
        <f t="shared" si="27"/>
        <v>79.48118006103763</v>
      </c>
      <c r="L318" s="60"/>
    </row>
    <row r="319" spans="1:12" ht="48" customHeight="1">
      <c r="A319" s="13">
        <v>753</v>
      </c>
      <c r="B319" s="6" t="s">
        <v>112</v>
      </c>
      <c r="C319" s="11" t="s">
        <v>30</v>
      </c>
      <c r="D319" s="11" t="s">
        <v>30</v>
      </c>
      <c r="E319" s="11" t="s">
        <v>69</v>
      </c>
      <c r="F319" s="11"/>
      <c r="G319" s="41">
        <f>G321+G320</f>
        <v>983</v>
      </c>
      <c r="H319" s="41"/>
      <c r="I319" s="41">
        <f>I321+I320</f>
        <v>781.3</v>
      </c>
      <c r="J319" s="41"/>
      <c r="K319" s="60">
        <f t="shared" si="27"/>
        <v>79.48118006103763</v>
      </c>
      <c r="L319" s="60"/>
    </row>
    <row r="320" spans="1:12" ht="30" customHeight="1">
      <c r="A320" s="13">
        <v>753</v>
      </c>
      <c r="B320" s="6" t="s">
        <v>118</v>
      </c>
      <c r="C320" s="11" t="s">
        <v>30</v>
      </c>
      <c r="D320" s="11" t="s">
        <v>30</v>
      </c>
      <c r="E320" s="11" t="s">
        <v>69</v>
      </c>
      <c r="F320" s="11" t="s">
        <v>91</v>
      </c>
      <c r="G320" s="41">
        <v>893</v>
      </c>
      <c r="H320" s="45"/>
      <c r="I320" s="41">
        <v>693.3</v>
      </c>
      <c r="J320" s="41"/>
      <c r="K320" s="60">
        <f t="shared" si="27"/>
        <v>77.63717805151175</v>
      </c>
      <c r="L320" s="60"/>
    </row>
    <row r="321" spans="1:12" ht="51.75" customHeight="1">
      <c r="A321" s="13">
        <v>753</v>
      </c>
      <c r="B321" s="6" t="s">
        <v>87</v>
      </c>
      <c r="C321" s="11" t="s">
        <v>30</v>
      </c>
      <c r="D321" s="11" t="s">
        <v>30</v>
      </c>
      <c r="E321" s="11" t="s">
        <v>69</v>
      </c>
      <c r="F321" s="35" t="s">
        <v>86</v>
      </c>
      <c r="G321" s="41">
        <v>90</v>
      </c>
      <c r="H321" s="45"/>
      <c r="I321" s="41">
        <v>88</v>
      </c>
      <c r="J321" s="41"/>
      <c r="K321" s="60">
        <f t="shared" si="27"/>
        <v>97.77777777777777</v>
      </c>
      <c r="L321" s="60"/>
    </row>
    <row r="322" spans="1:12" ht="18.75" customHeight="1">
      <c r="A322" s="20">
        <v>753</v>
      </c>
      <c r="B322" s="21" t="s">
        <v>53</v>
      </c>
      <c r="C322" s="18" t="s">
        <v>25</v>
      </c>
      <c r="D322" s="18" t="s">
        <v>10</v>
      </c>
      <c r="E322" s="18"/>
      <c r="F322" s="18"/>
      <c r="G322" s="42">
        <f>SUM(G323+G327)</f>
        <v>21834.4</v>
      </c>
      <c r="H322" s="42">
        <f>SUM(H323+H327)</f>
        <v>20420.4</v>
      </c>
      <c r="I322" s="42">
        <f>SUM(I323+I327)</f>
        <v>21818.7</v>
      </c>
      <c r="J322" s="42">
        <f>SUM(J323+J327)</f>
        <v>20420.4</v>
      </c>
      <c r="K322" s="59">
        <f t="shared" si="27"/>
        <v>99.9280951159638</v>
      </c>
      <c r="L322" s="59">
        <f>SUM(J322/H322*100)</f>
        <v>100</v>
      </c>
    </row>
    <row r="323" spans="1:12" ht="33" customHeight="1">
      <c r="A323" s="13">
        <v>753</v>
      </c>
      <c r="B323" s="6" t="s">
        <v>72</v>
      </c>
      <c r="C323" s="11" t="s">
        <v>25</v>
      </c>
      <c r="D323" s="11" t="s">
        <v>10</v>
      </c>
      <c r="E323" s="11" t="s">
        <v>71</v>
      </c>
      <c r="F323" s="11"/>
      <c r="G323" s="41">
        <f>SUM(G324+G325+G326)</f>
        <v>1414</v>
      </c>
      <c r="H323" s="41"/>
      <c r="I323" s="41">
        <f>SUM(I324+I325+I326)</f>
        <v>1398.3</v>
      </c>
      <c r="J323" s="41"/>
      <c r="K323" s="60">
        <f aca="true" t="shared" si="28" ref="K323:L338">SUM(I323/G323*100)</f>
        <v>98.88967468175389</v>
      </c>
      <c r="L323" s="60"/>
    </row>
    <row r="324" spans="1:12" ht="95.25" customHeight="1">
      <c r="A324" s="13">
        <v>753</v>
      </c>
      <c r="B324" s="8" t="s">
        <v>84</v>
      </c>
      <c r="C324" s="11" t="s">
        <v>25</v>
      </c>
      <c r="D324" s="11" t="s">
        <v>10</v>
      </c>
      <c r="E324" s="11" t="s">
        <v>71</v>
      </c>
      <c r="F324" s="11" t="s">
        <v>85</v>
      </c>
      <c r="G324" s="41">
        <v>1305</v>
      </c>
      <c r="H324" s="41"/>
      <c r="I324" s="41">
        <v>1304.7</v>
      </c>
      <c r="J324" s="41"/>
      <c r="K324" s="60">
        <f t="shared" si="28"/>
        <v>99.97701149425288</v>
      </c>
      <c r="L324" s="60"/>
    </row>
    <row r="325" spans="1:12" ht="33" customHeight="1">
      <c r="A325" s="13">
        <v>753</v>
      </c>
      <c r="B325" s="8" t="s">
        <v>89</v>
      </c>
      <c r="C325" s="11" t="s">
        <v>25</v>
      </c>
      <c r="D325" s="11" t="s">
        <v>10</v>
      </c>
      <c r="E325" s="11" t="s">
        <v>71</v>
      </c>
      <c r="F325" s="11" t="s">
        <v>88</v>
      </c>
      <c r="G325" s="41">
        <v>105</v>
      </c>
      <c r="H325" s="41"/>
      <c r="I325" s="41">
        <v>91.1</v>
      </c>
      <c r="J325" s="41"/>
      <c r="K325" s="60">
        <f t="shared" si="28"/>
        <v>86.76190476190474</v>
      </c>
      <c r="L325" s="60"/>
    </row>
    <row r="326" spans="1:12" ht="15.75">
      <c r="A326" s="13">
        <v>753</v>
      </c>
      <c r="B326" s="8" t="s">
        <v>93</v>
      </c>
      <c r="C326" s="11" t="s">
        <v>25</v>
      </c>
      <c r="D326" s="11" t="s">
        <v>10</v>
      </c>
      <c r="E326" s="11" t="s">
        <v>71</v>
      </c>
      <c r="F326" s="11" t="s">
        <v>94</v>
      </c>
      <c r="G326" s="41">
        <v>4</v>
      </c>
      <c r="H326" s="41"/>
      <c r="I326" s="41">
        <v>2.5</v>
      </c>
      <c r="J326" s="41"/>
      <c r="K326" s="13">
        <f t="shared" si="28"/>
        <v>62.5</v>
      </c>
      <c r="L326" s="13"/>
    </row>
    <row r="327" spans="1:12" ht="48.75" customHeight="1">
      <c r="A327" s="13">
        <v>753</v>
      </c>
      <c r="B327" s="8" t="s">
        <v>113</v>
      </c>
      <c r="C327" s="11" t="s">
        <v>25</v>
      </c>
      <c r="D327" s="11" t="s">
        <v>10</v>
      </c>
      <c r="E327" s="11" t="s">
        <v>114</v>
      </c>
      <c r="F327" s="11"/>
      <c r="G327" s="41">
        <f>G328+G329+G330</f>
        <v>20420.4</v>
      </c>
      <c r="H327" s="41">
        <f>H328+H329+H330</f>
        <v>20420.4</v>
      </c>
      <c r="I327" s="41">
        <f>I328+I329+I330</f>
        <v>20420.4</v>
      </c>
      <c r="J327" s="41">
        <f>J328+J329+J330</f>
        <v>20420.4</v>
      </c>
      <c r="K327" s="60">
        <f t="shared" si="28"/>
        <v>100</v>
      </c>
      <c r="L327" s="60">
        <f t="shared" si="28"/>
        <v>100</v>
      </c>
    </row>
    <row r="328" spans="1:12" ht="96" customHeight="1">
      <c r="A328" s="13">
        <v>753</v>
      </c>
      <c r="B328" s="8" t="s">
        <v>84</v>
      </c>
      <c r="C328" s="11" t="s">
        <v>25</v>
      </c>
      <c r="D328" s="11" t="s">
        <v>10</v>
      </c>
      <c r="E328" s="11" t="s">
        <v>114</v>
      </c>
      <c r="F328" s="11" t="s">
        <v>85</v>
      </c>
      <c r="G328" s="41">
        <v>1481</v>
      </c>
      <c r="H328" s="41">
        <v>1481</v>
      </c>
      <c r="I328" s="41">
        <v>1481</v>
      </c>
      <c r="J328" s="41">
        <v>1481</v>
      </c>
      <c r="K328" s="60">
        <f t="shared" si="28"/>
        <v>100</v>
      </c>
      <c r="L328" s="60">
        <f t="shared" si="28"/>
        <v>100</v>
      </c>
    </row>
    <row r="329" spans="1:12" ht="33" customHeight="1">
      <c r="A329" s="13">
        <v>753</v>
      </c>
      <c r="B329" s="8" t="s">
        <v>89</v>
      </c>
      <c r="C329" s="11" t="s">
        <v>25</v>
      </c>
      <c r="D329" s="11" t="s">
        <v>10</v>
      </c>
      <c r="E329" s="11" t="s">
        <v>114</v>
      </c>
      <c r="F329" s="11" t="s">
        <v>88</v>
      </c>
      <c r="G329" s="43">
        <v>437.4</v>
      </c>
      <c r="H329" s="43">
        <v>437.4</v>
      </c>
      <c r="I329" s="41">
        <v>437.4</v>
      </c>
      <c r="J329" s="41">
        <v>437.4</v>
      </c>
      <c r="K329" s="60">
        <f t="shared" si="28"/>
        <v>100</v>
      </c>
      <c r="L329" s="60">
        <f t="shared" si="28"/>
        <v>100</v>
      </c>
    </row>
    <row r="330" spans="1:12" ht="47.25" customHeight="1">
      <c r="A330" s="13">
        <v>753</v>
      </c>
      <c r="B330" s="6" t="s">
        <v>87</v>
      </c>
      <c r="C330" s="11" t="s">
        <v>25</v>
      </c>
      <c r="D330" s="11" t="s">
        <v>10</v>
      </c>
      <c r="E330" s="11" t="s">
        <v>114</v>
      </c>
      <c r="F330" s="11" t="s">
        <v>86</v>
      </c>
      <c r="G330" s="41">
        <v>18502</v>
      </c>
      <c r="H330" s="41">
        <v>18502</v>
      </c>
      <c r="I330" s="41">
        <v>18502</v>
      </c>
      <c r="J330" s="41">
        <v>18502</v>
      </c>
      <c r="K330" s="60">
        <f t="shared" si="28"/>
        <v>100</v>
      </c>
      <c r="L330" s="60">
        <f t="shared" si="28"/>
        <v>100</v>
      </c>
    </row>
    <row r="331" spans="1:12" ht="18" customHeight="1">
      <c r="A331" s="20">
        <v>753</v>
      </c>
      <c r="B331" s="17" t="s">
        <v>24</v>
      </c>
      <c r="C331" s="18" t="s">
        <v>25</v>
      </c>
      <c r="D331" s="18" t="s">
        <v>7</v>
      </c>
      <c r="E331" s="18"/>
      <c r="F331" s="18"/>
      <c r="G331" s="42">
        <f>G332+G334</f>
        <v>609.3</v>
      </c>
      <c r="H331" s="42">
        <f>H332+H334</f>
        <v>53.4</v>
      </c>
      <c r="I331" s="42">
        <f>I332+I334</f>
        <v>609.3</v>
      </c>
      <c r="J331" s="42">
        <f>J332+J334</f>
        <v>53.4</v>
      </c>
      <c r="K331" s="59">
        <f t="shared" si="28"/>
        <v>100</v>
      </c>
      <c r="L331" s="59">
        <f t="shared" si="28"/>
        <v>100</v>
      </c>
    </row>
    <row r="332" spans="1:12" ht="127.5" customHeight="1">
      <c r="A332" s="13">
        <v>753</v>
      </c>
      <c r="B332" s="6" t="s">
        <v>212</v>
      </c>
      <c r="C332" s="11" t="s">
        <v>25</v>
      </c>
      <c r="D332" s="11" t="s">
        <v>7</v>
      </c>
      <c r="E332" s="11" t="s">
        <v>122</v>
      </c>
      <c r="F332" s="11"/>
      <c r="G332" s="41">
        <f>G333</f>
        <v>53.4</v>
      </c>
      <c r="H332" s="41">
        <f>H333</f>
        <v>53.4</v>
      </c>
      <c r="I332" s="41">
        <f>I333</f>
        <v>53.4</v>
      </c>
      <c r="J332" s="41">
        <f>J333</f>
        <v>53.4</v>
      </c>
      <c r="K332" s="60">
        <f t="shared" si="28"/>
        <v>100</v>
      </c>
      <c r="L332" s="60">
        <f t="shared" si="28"/>
        <v>100</v>
      </c>
    </row>
    <row r="333" spans="1:12" ht="48" customHeight="1">
      <c r="A333" s="13">
        <v>753</v>
      </c>
      <c r="B333" s="6" t="s">
        <v>87</v>
      </c>
      <c r="C333" s="11" t="s">
        <v>25</v>
      </c>
      <c r="D333" s="11" t="s">
        <v>7</v>
      </c>
      <c r="E333" s="11" t="s">
        <v>122</v>
      </c>
      <c r="F333" s="11" t="s">
        <v>86</v>
      </c>
      <c r="G333" s="41">
        <v>53.4</v>
      </c>
      <c r="H333" s="41">
        <v>53.4</v>
      </c>
      <c r="I333" s="41">
        <v>53.4</v>
      </c>
      <c r="J333" s="41">
        <v>53.4</v>
      </c>
      <c r="K333" s="60">
        <f t="shared" si="28"/>
        <v>100</v>
      </c>
      <c r="L333" s="60">
        <f t="shared" si="28"/>
        <v>100</v>
      </c>
    </row>
    <row r="334" spans="1:12" ht="80.25" customHeight="1">
      <c r="A334" s="13">
        <v>753</v>
      </c>
      <c r="B334" s="40" t="s">
        <v>186</v>
      </c>
      <c r="C334" s="11" t="s">
        <v>25</v>
      </c>
      <c r="D334" s="11" t="s">
        <v>7</v>
      </c>
      <c r="E334" s="11" t="s">
        <v>161</v>
      </c>
      <c r="F334" s="11"/>
      <c r="G334" s="41">
        <f>G335</f>
        <v>555.9</v>
      </c>
      <c r="H334" s="41"/>
      <c r="I334" s="41">
        <f>I335</f>
        <v>555.9</v>
      </c>
      <c r="J334" s="41"/>
      <c r="K334" s="60">
        <f t="shared" si="28"/>
        <v>100</v>
      </c>
      <c r="L334" s="60"/>
    </row>
    <row r="335" spans="1:12" ht="51" customHeight="1">
      <c r="A335" s="13">
        <v>753</v>
      </c>
      <c r="B335" s="6" t="s">
        <v>87</v>
      </c>
      <c r="C335" s="11" t="s">
        <v>25</v>
      </c>
      <c r="D335" s="11" t="s">
        <v>7</v>
      </c>
      <c r="E335" s="11" t="s">
        <v>161</v>
      </c>
      <c r="F335" s="11" t="s">
        <v>86</v>
      </c>
      <c r="G335" s="41">
        <v>555.9</v>
      </c>
      <c r="H335" s="41"/>
      <c r="I335" s="41">
        <v>555.9</v>
      </c>
      <c r="J335" s="41"/>
      <c r="K335" s="60">
        <f t="shared" si="28"/>
        <v>100</v>
      </c>
      <c r="L335" s="60"/>
    </row>
    <row r="336" spans="1:12" ht="15.75">
      <c r="A336" s="20">
        <v>753</v>
      </c>
      <c r="B336" s="21" t="s">
        <v>115</v>
      </c>
      <c r="C336" s="18" t="s">
        <v>25</v>
      </c>
      <c r="D336" s="18" t="s">
        <v>11</v>
      </c>
      <c r="E336" s="18"/>
      <c r="F336" s="18"/>
      <c r="G336" s="42">
        <f>G339+G337</f>
        <v>7194</v>
      </c>
      <c r="H336" s="42">
        <f>H339+H337</f>
        <v>7194</v>
      </c>
      <c r="I336" s="42">
        <f>I339+I337</f>
        <v>7154.7</v>
      </c>
      <c r="J336" s="42">
        <f>J339+J337</f>
        <v>7154.6</v>
      </c>
      <c r="K336" s="59">
        <f t="shared" si="28"/>
        <v>99.45371142618849</v>
      </c>
      <c r="L336" s="59">
        <f t="shared" si="28"/>
        <v>99.45232137892688</v>
      </c>
    </row>
    <row r="337" spans="1:12" ht="35.25" customHeight="1">
      <c r="A337" s="13">
        <v>753</v>
      </c>
      <c r="B337" s="6" t="s">
        <v>116</v>
      </c>
      <c r="C337" s="11" t="s">
        <v>25</v>
      </c>
      <c r="D337" s="11" t="s">
        <v>11</v>
      </c>
      <c r="E337" s="11" t="s">
        <v>117</v>
      </c>
      <c r="F337" s="11"/>
      <c r="G337" s="41">
        <f>G338</f>
        <v>7007</v>
      </c>
      <c r="H337" s="41">
        <f>H338</f>
        <v>7007</v>
      </c>
      <c r="I337" s="41">
        <f>I338</f>
        <v>6967.7</v>
      </c>
      <c r="J337" s="41">
        <f>J338</f>
        <v>6967.6</v>
      </c>
      <c r="K337" s="60">
        <f t="shared" si="28"/>
        <v>99.43913229627515</v>
      </c>
      <c r="L337" s="60">
        <f t="shared" si="28"/>
        <v>99.43770515199087</v>
      </c>
    </row>
    <row r="338" spans="1:12" ht="35.25" customHeight="1">
      <c r="A338" s="13">
        <v>753</v>
      </c>
      <c r="B338" s="6" t="s">
        <v>118</v>
      </c>
      <c r="C338" s="11" t="s">
        <v>25</v>
      </c>
      <c r="D338" s="11" t="s">
        <v>11</v>
      </c>
      <c r="E338" s="11" t="s">
        <v>117</v>
      </c>
      <c r="F338" s="11" t="s">
        <v>91</v>
      </c>
      <c r="G338" s="41">
        <v>7007</v>
      </c>
      <c r="H338" s="41">
        <v>7007</v>
      </c>
      <c r="I338" s="41">
        <v>6967.7</v>
      </c>
      <c r="J338" s="41">
        <v>6967.6</v>
      </c>
      <c r="K338" s="60">
        <f t="shared" si="28"/>
        <v>99.43913229627515</v>
      </c>
      <c r="L338" s="60">
        <f t="shared" si="28"/>
        <v>99.43770515199087</v>
      </c>
    </row>
    <row r="339" spans="1:12" ht="93" customHeight="1">
      <c r="A339" s="13">
        <v>753</v>
      </c>
      <c r="B339" s="6" t="s">
        <v>162</v>
      </c>
      <c r="C339" s="11" t="s">
        <v>25</v>
      </c>
      <c r="D339" s="11" t="s">
        <v>11</v>
      </c>
      <c r="E339" s="11" t="s">
        <v>163</v>
      </c>
      <c r="F339" s="11"/>
      <c r="G339" s="41">
        <f>G340</f>
        <v>187</v>
      </c>
      <c r="H339" s="41">
        <f>H340</f>
        <v>187</v>
      </c>
      <c r="I339" s="41">
        <f>I340</f>
        <v>187</v>
      </c>
      <c r="J339" s="41">
        <f>J340</f>
        <v>187</v>
      </c>
      <c r="K339" s="60">
        <f aca="true" t="shared" si="29" ref="K339:L346">SUM(I339/G339*100)</f>
        <v>100</v>
      </c>
      <c r="L339" s="60">
        <f t="shared" si="29"/>
        <v>100</v>
      </c>
    </row>
    <row r="340" spans="1:12" ht="33.75" customHeight="1">
      <c r="A340" s="13">
        <v>753</v>
      </c>
      <c r="B340" s="6" t="s">
        <v>118</v>
      </c>
      <c r="C340" s="11" t="s">
        <v>25</v>
      </c>
      <c r="D340" s="11" t="s">
        <v>11</v>
      </c>
      <c r="E340" s="11" t="s">
        <v>163</v>
      </c>
      <c r="F340" s="11" t="s">
        <v>91</v>
      </c>
      <c r="G340" s="41">
        <v>187</v>
      </c>
      <c r="H340" s="41">
        <v>187</v>
      </c>
      <c r="I340" s="41">
        <v>187</v>
      </c>
      <c r="J340" s="41">
        <v>187</v>
      </c>
      <c r="K340" s="60">
        <f t="shared" si="29"/>
        <v>100</v>
      </c>
      <c r="L340" s="60">
        <f t="shared" si="29"/>
        <v>100</v>
      </c>
    </row>
    <row r="341" spans="1:12" ht="31.5">
      <c r="A341" s="20">
        <v>753</v>
      </c>
      <c r="B341" s="21" t="s">
        <v>121</v>
      </c>
      <c r="C341" s="18" t="s">
        <v>25</v>
      </c>
      <c r="D341" s="18" t="s">
        <v>13</v>
      </c>
      <c r="E341" s="18"/>
      <c r="F341" s="18"/>
      <c r="G341" s="42">
        <f>G342</f>
        <v>11840</v>
      </c>
      <c r="H341" s="42">
        <f>H342</f>
        <v>11840</v>
      </c>
      <c r="I341" s="42">
        <f>I342</f>
        <v>11840</v>
      </c>
      <c r="J341" s="42">
        <f>J342</f>
        <v>11840</v>
      </c>
      <c r="K341" s="59">
        <f t="shared" si="29"/>
        <v>100</v>
      </c>
      <c r="L341" s="59">
        <f t="shared" si="29"/>
        <v>100</v>
      </c>
    </row>
    <row r="342" spans="1:12" ht="48.75" customHeight="1">
      <c r="A342" s="13">
        <v>753</v>
      </c>
      <c r="B342" s="6" t="s">
        <v>113</v>
      </c>
      <c r="C342" s="11" t="s">
        <v>25</v>
      </c>
      <c r="D342" s="11" t="s">
        <v>13</v>
      </c>
      <c r="E342" s="11" t="s">
        <v>114</v>
      </c>
      <c r="F342" s="11"/>
      <c r="G342" s="41">
        <f>G343+G344+G345</f>
        <v>11840</v>
      </c>
      <c r="H342" s="41">
        <f>H343+H344+H345</f>
        <v>11840</v>
      </c>
      <c r="I342" s="41">
        <f>I343+I344+I345</f>
        <v>11840</v>
      </c>
      <c r="J342" s="41">
        <f>J343+J344+J345</f>
        <v>11840</v>
      </c>
      <c r="K342" s="60">
        <f t="shared" si="29"/>
        <v>100</v>
      </c>
      <c r="L342" s="60">
        <f t="shared" si="29"/>
        <v>100</v>
      </c>
    </row>
    <row r="343" spans="1:12" ht="94.5" customHeight="1">
      <c r="A343" s="13">
        <v>753</v>
      </c>
      <c r="B343" s="8" t="s">
        <v>84</v>
      </c>
      <c r="C343" s="11" t="s">
        <v>25</v>
      </c>
      <c r="D343" s="11" t="s">
        <v>13</v>
      </c>
      <c r="E343" s="11" t="s">
        <v>114</v>
      </c>
      <c r="F343" s="11" t="s">
        <v>85</v>
      </c>
      <c r="G343" s="41">
        <v>10577</v>
      </c>
      <c r="H343" s="41">
        <v>10577</v>
      </c>
      <c r="I343" s="41">
        <v>10577</v>
      </c>
      <c r="J343" s="41">
        <v>10577</v>
      </c>
      <c r="K343" s="60">
        <f t="shared" si="29"/>
        <v>100</v>
      </c>
      <c r="L343" s="60">
        <f t="shared" si="29"/>
        <v>100</v>
      </c>
    </row>
    <row r="344" spans="1:12" ht="31.5" customHeight="1">
      <c r="A344" s="13">
        <v>753</v>
      </c>
      <c r="B344" s="8" t="s">
        <v>89</v>
      </c>
      <c r="C344" s="11" t="s">
        <v>25</v>
      </c>
      <c r="D344" s="11" t="s">
        <v>13</v>
      </c>
      <c r="E344" s="11" t="s">
        <v>114</v>
      </c>
      <c r="F344" s="11" t="s">
        <v>88</v>
      </c>
      <c r="G344" s="41">
        <v>1253</v>
      </c>
      <c r="H344" s="41">
        <v>1253</v>
      </c>
      <c r="I344" s="41">
        <v>1253</v>
      </c>
      <c r="J344" s="41">
        <v>1253</v>
      </c>
      <c r="K344" s="60">
        <f t="shared" si="29"/>
        <v>100</v>
      </c>
      <c r="L344" s="60">
        <f t="shared" si="29"/>
        <v>100</v>
      </c>
    </row>
    <row r="345" spans="1:12" ht="15.75">
      <c r="A345" s="13">
        <v>753</v>
      </c>
      <c r="B345" s="8" t="s">
        <v>93</v>
      </c>
      <c r="C345" s="11" t="s">
        <v>25</v>
      </c>
      <c r="D345" s="11" t="s">
        <v>13</v>
      </c>
      <c r="E345" s="11" t="s">
        <v>114</v>
      </c>
      <c r="F345" s="11" t="s">
        <v>94</v>
      </c>
      <c r="G345" s="41">
        <v>10</v>
      </c>
      <c r="H345" s="41">
        <v>10</v>
      </c>
      <c r="I345" s="41">
        <v>10</v>
      </c>
      <c r="J345" s="41">
        <v>10</v>
      </c>
      <c r="K345" s="60">
        <f t="shared" si="29"/>
        <v>100</v>
      </c>
      <c r="L345" s="60">
        <f t="shared" si="29"/>
        <v>100</v>
      </c>
    </row>
    <row r="346" spans="1:12" ht="19.5" customHeight="1">
      <c r="A346" s="20">
        <v>753</v>
      </c>
      <c r="B346" s="21" t="s">
        <v>51</v>
      </c>
      <c r="C346" s="18" t="s">
        <v>14</v>
      </c>
      <c r="D346" s="18" t="s">
        <v>10</v>
      </c>
      <c r="E346" s="18"/>
      <c r="F346" s="18"/>
      <c r="G346" s="42">
        <f>SUM(G349+G347)</f>
        <v>48915.5</v>
      </c>
      <c r="H346" s="42">
        <f>SUM(H349+H347)</f>
        <v>20117.8</v>
      </c>
      <c r="I346" s="42">
        <f>SUM(I349+I347)</f>
        <v>46896.7</v>
      </c>
      <c r="J346" s="42">
        <f>SUM(J349+J347)</f>
        <v>18117.8</v>
      </c>
      <c r="K346" s="59">
        <f t="shared" si="29"/>
        <v>95.87288282855127</v>
      </c>
      <c r="L346" s="59">
        <f t="shared" si="29"/>
        <v>90.05855511039974</v>
      </c>
    </row>
    <row r="347" spans="1:12" ht="82.5" customHeight="1">
      <c r="A347" s="13">
        <v>753</v>
      </c>
      <c r="B347" s="6" t="s">
        <v>213</v>
      </c>
      <c r="C347" s="11" t="s">
        <v>14</v>
      </c>
      <c r="D347" s="11" t="s">
        <v>10</v>
      </c>
      <c r="E347" s="11" t="s">
        <v>122</v>
      </c>
      <c r="F347" s="11"/>
      <c r="G347" s="41">
        <f>G348</f>
        <v>18117.8</v>
      </c>
      <c r="H347" s="41">
        <f>H348</f>
        <v>18117.8</v>
      </c>
      <c r="I347" s="41">
        <f>I348</f>
        <v>18117.8</v>
      </c>
      <c r="J347" s="41">
        <f>J348</f>
        <v>18117.8</v>
      </c>
      <c r="K347" s="60">
        <f aca="true" t="shared" si="30" ref="K347:L353">SUM(I347/G347*100)</f>
        <v>100</v>
      </c>
      <c r="L347" s="60">
        <f>SUM(J347/H347*100)</f>
        <v>100</v>
      </c>
    </row>
    <row r="348" spans="1:12" ht="47.25" customHeight="1">
      <c r="A348" s="13">
        <v>753</v>
      </c>
      <c r="B348" s="6" t="s">
        <v>87</v>
      </c>
      <c r="C348" s="11" t="s">
        <v>14</v>
      </c>
      <c r="D348" s="11" t="s">
        <v>10</v>
      </c>
      <c r="E348" s="11" t="s">
        <v>122</v>
      </c>
      <c r="F348" s="11" t="s">
        <v>86</v>
      </c>
      <c r="G348" s="41">
        <v>18117.8</v>
      </c>
      <c r="H348" s="41">
        <v>18117.8</v>
      </c>
      <c r="I348" s="41">
        <v>18117.8</v>
      </c>
      <c r="J348" s="41">
        <v>18117.8</v>
      </c>
      <c r="K348" s="60">
        <f t="shared" si="30"/>
        <v>100</v>
      </c>
      <c r="L348" s="60">
        <f>SUM(J348/H348*100)</f>
        <v>100</v>
      </c>
    </row>
    <row r="349" spans="1:12" ht="33" customHeight="1">
      <c r="A349" s="13">
        <v>753</v>
      </c>
      <c r="B349" s="6" t="s">
        <v>102</v>
      </c>
      <c r="C349" s="11" t="s">
        <v>14</v>
      </c>
      <c r="D349" s="11" t="s">
        <v>10</v>
      </c>
      <c r="E349" s="11" t="s">
        <v>73</v>
      </c>
      <c r="F349" s="11"/>
      <c r="G349" s="41">
        <f>G352+G350+G351</f>
        <v>30797.7</v>
      </c>
      <c r="H349" s="41">
        <f>H352+H350+H351</f>
        <v>2000</v>
      </c>
      <c r="I349" s="41">
        <f>I352+I350+I351</f>
        <v>28778.9</v>
      </c>
      <c r="J349" s="41"/>
      <c r="K349" s="60">
        <f t="shared" si="30"/>
        <v>93.44496504609111</v>
      </c>
      <c r="L349" s="60"/>
    </row>
    <row r="350" spans="1:12" ht="92.25" customHeight="1">
      <c r="A350" s="13">
        <v>753</v>
      </c>
      <c r="B350" s="8" t="s">
        <v>84</v>
      </c>
      <c r="C350" s="11" t="s">
        <v>14</v>
      </c>
      <c r="D350" s="11" t="s">
        <v>10</v>
      </c>
      <c r="E350" s="11" t="s">
        <v>73</v>
      </c>
      <c r="F350" s="11" t="s">
        <v>85</v>
      </c>
      <c r="G350" s="41">
        <v>153.5</v>
      </c>
      <c r="H350" s="45"/>
      <c r="I350" s="41">
        <v>152.4</v>
      </c>
      <c r="J350" s="41"/>
      <c r="K350" s="60">
        <f t="shared" si="30"/>
        <v>99.28338762214985</v>
      </c>
      <c r="L350" s="55"/>
    </row>
    <row r="351" spans="1:12" ht="32.25" customHeight="1">
      <c r="A351" s="13">
        <v>753</v>
      </c>
      <c r="B351" s="8" t="s">
        <v>89</v>
      </c>
      <c r="C351" s="11" t="s">
        <v>14</v>
      </c>
      <c r="D351" s="11" t="s">
        <v>10</v>
      </c>
      <c r="E351" s="11" t="s">
        <v>73</v>
      </c>
      <c r="F351" s="11" t="s">
        <v>88</v>
      </c>
      <c r="G351" s="41">
        <v>6</v>
      </c>
      <c r="H351" s="45"/>
      <c r="I351" s="41">
        <v>5.5</v>
      </c>
      <c r="J351" s="41"/>
      <c r="K351" s="60">
        <f t="shared" si="30"/>
        <v>91.66666666666666</v>
      </c>
      <c r="L351" s="55"/>
    </row>
    <row r="352" spans="1:12" ht="48.75" customHeight="1">
      <c r="A352" s="13">
        <v>753</v>
      </c>
      <c r="B352" s="6" t="s">
        <v>87</v>
      </c>
      <c r="C352" s="11" t="s">
        <v>14</v>
      </c>
      <c r="D352" s="11" t="s">
        <v>10</v>
      </c>
      <c r="E352" s="11" t="s">
        <v>73</v>
      </c>
      <c r="F352" s="11" t="s">
        <v>86</v>
      </c>
      <c r="G352" s="41">
        <v>30638.2</v>
      </c>
      <c r="H352" s="41">
        <v>2000</v>
      </c>
      <c r="I352" s="41">
        <v>28621</v>
      </c>
      <c r="J352" s="41"/>
      <c r="K352" s="60">
        <f t="shared" si="30"/>
        <v>93.41606230131013</v>
      </c>
      <c r="L352" s="55"/>
    </row>
    <row r="353" spans="1:12" ht="15.75">
      <c r="A353" s="16"/>
      <c r="B353" s="5" t="s">
        <v>34</v>
      </c>
      <c r="C353" s="14"/>
      <c r="D353" s="14"/>
      <c r="E353" s="14"/>
      <c r="F353" s="14"/>
      <c r="G353" s="44">
        <f>SUM(G270+G222+G207+G163+G84+G22+G16)</f>
        <v>1084106.1</v>
      </c>
      <c r="H353" s="44">
        <f>SUM(H270+H222+H207+H163+H84+H22+H16)</f>
        <v>687678.5</v>
      </c>
      <c r="I353" s="44">
        <f>SUM(I270+I222+I207+I163+I84+I22+I16)</f>
        <v>877232</v>
      </c>
      <c r="J353" s="44">
        <f>SUM(J270+J222+J207+J163+J84+J22+J16)</f>
        <v>493805.7</v>
      </c>
      <c r="K353" s="58">
        <f t="shared" si="30"/>
        <v>80.91754118900354</v>
      </c>
      <c r="L353" s="58">
        <f t="shared" si="30"/>
        <v>71.80763976189455</v>
      </c>
    </row>
    <row r="354" spans="1:7" ht="23.25" customHeight="1">
      <c r="A354" s="23"/>
      <c r="B354" s="29"/>
      <c r="C354" s="24"/>
      <c r="D354" s="24"/>
      <c r="E354" s="24"/>
      <c r="F354" s="24"/>
      <c r="G354" s="23"/>
    </row>
    <row r="355" spans="1:7" ht="15.75">
      <c r="A355" s="63"/>
      <c r="B355" s="63"/>
      <c r="C355" s="63"/>
      <c r="D355" s="63"/>
      <c r="E355" s="63"/>
      <c r="F355" s="63"/>
      <c r="G355" s="63"/>
    </row>
    <row r="356" spans="1:12" ht="15.75">
      <c r="A356" s="63" t="s">
        <v>187</v>
      </c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</row>
    <row r="357" spans="1:7" ht="12.75">
      <c r="A357" s="4"/>
      <c r="B357" s="30"/>
      <c r="C357" s="4"/>
      <c r="D357" s="4"/>
      <c r="E357" s="4"/>
      <c r="F357" s="4"/>
      <c r="G357" s="4"/>
    </row>
    <row r="358" spans="1:7" ht="12.75">
      <c r="A358" s="4"/>
      <c r="B358" s="30"/>
      <c r="C358" s="4"/>
      <c r="D358" s="4"/>
      <c r="E358" s="4"/>
      <c r="F358" s="4"/>
      <c r="G358" s="4"/>
    </row>
    <row r="359" spans="1:7" ht="12.75">
      <c r="A359" s="4"/>
      <c r="B359" s="30"/>
      <c r="C359" s="4"/>
      <c r="D359" s="4"/>
      <c r="E359" s="4"/>
      <c r="F359" s="4"/>
      <c r="G359" s="4"/>
    </row>
    <row r="360" spans="1:7" ht="12.75">
      <c r="A360" s="4"/>
      <c r="B360" s="30"/>
      <c r="C360" s="4"/>
      <c r="D360" s="4"/>
      <c r="E360" s="4"/>
      <c r="F360" s="4"/>
      <c r="G360" s="4"/>
    </row>
    <row r="361" spans="1:7" ht="12.75">
      <c r="A361" s="4"/>
      <c r="B361" s="30"/>
      <c r="C361" s="4"/>
      <c r="D361" s="4"/>
      <c r="E361" s="4"/>
      <c r="F361" s="4"/>
      <c r="G361" s="4"/>
    </row>
    <row r="362" spans="1:7" ht="12.75">
      <c r="A362" s="4"/>
      <c r="B362" s="30"/>
      <c r="C362" s="4"/>
      <c r="D362" s="4"/>
      <c r="E362" s="4"/>
      <c r="F362" s="4"/>
      <c r="G362" s="4"/>
    </row>
    <row r="363" spans="1:7" ht="12.75">
      <c r="A363" s="4"/>
      <c r="B363" s="30"/>
      <c r="C363" s="4"/>
      <c r="D363" s="4"/>
      <c r="E363" s="4"/>
      <c r="F363" s="4"/>
      <c r="G363" s="4"/>
    </row>
    <row r="364" spans="1:7" ht="12.75">
      <c r="A364" s="4"/>
      <c r="B364" s="30"/>
      <c r="C364" s="4"/>
      <c r="D364" s="4"/>
      <c r="E364" s="4"/>
      <c r="F364" s="4"/>
      <c r="G364" s="4"/>
    </row>
    <row r="365" spans="1:7" ht="12.75">
      <c r="A365" s="4"/>
      <c r="B365" s="30"/>
      <c r="C365" s="4"/>
      <c r="D365" s="4"/>
      <c r="E365" s="4"/>
      <c r="F365" s="4"/>
      <c r="G365" s="4"/>
    </row>
    <row r="366" spans="1:7" ht="12.75">
      <c r="A366" s="4"/>
      <c r="B366" s="30"/>
      <c r="C366" s="4"/>
      <c r="D366" s="4"/>
      <c r="E366" s="4"/>
      <c r="F366" s="4"/>
      <c r="G366" s="4"/>
    </row>
    <row r="367" spans="1:7" ht="15.75">
      <c r="A367" s="3"/>
      <c r="B367" s="26"/>
      <c r="C367" s="3"/>
      <c r="D367" s="3"/>
      <c r="E367" s="3"/>
      <c r="F367" s="3"/>
      <c r="G367" s="3"/>
    </row>
    <row r="368" spans="1:7" ht="15.75">
      <c r="A368" s="3"/>
      <c r="B368" s="26"/>
      <c r="C368" s="3"/>
      <c r="D368" s="3"/>
      <c r="E368" s="3"/>
      <c r="F368" s="3"/>
      <c r="G368" s="3"/>
    </row>
    <row r="369" spans="1:7" ht="15.75">
      <c r="A369" s="3"/>
      <c r="B369" s="26"/>
      <c r="C369" s="3"/>
      <c r="D369" s="3"/>
      <c r="E369" s="3"/>
      <c r="F369" s="3"/>
      <c r="G369" s="3"/>
    </row>
    <row r="370" spans="1:7" ht="15.75">
      <c r="A370" s="3"/>
      <c r="B370" s="26"/>
      <c r="C370" s="3"/>
      <c r="D370" s="3"/>
      <c r="E370" s="3"/>
      <c r="F370" s="3"/>
      <c r="G370" s="3"/>
    </row>
    <row r="371" spans="1:7" ht="15.75">
      <c r="A371" s="3"/>
      <c r="B371" s="26"/>
      <c r="C371" s="3"/>
      <c r="D371" s="3"/>
      <c r="E371" s="3"/>
      <c r="F371" s="3"/>
      <c r="G371" s="3"/>
    </row>
    <row r="372" spans="1:7" ht="15.75">
      <c r="A372" s="3"/>
      <c r="B372" s="26"/>
      <c r="C372" s="3"/>
      <c r="D372" s="3"/>
      <c r="E372" s="3"/>
      <c r="F372" s="3"/>
      <c r="G372" s="3"/>
    </row>
    <row r="373" spans="1:7" ht="15.75">
      <c r="A373" s="3"/>
      <c r="B373" s="26"/>
      <c r="C373" s="3"/>
      <c r="D373" s="3"/>
      <c r="E373" s="3"/>
      <c r="F373" s="3"/>
      <c r="G373" s="3"/>
    </row>
  </sheetData>
  <sheetProtection/>
  <mergeCells count="17">
    <mergeCell ref="C1:L1"/>
    <mergeCell ref="A9:L11"/>
    <mergeCell ref="G13:H14"/>
    <mergeCell ref="A13:A15"/>
    <mergeCell ref="I5:L5"/>
    <mergeCell ref="I4:L4"/>
    <mergeCell ref="I3:L3"/>
    <mergeCell ref="I6:L6"/>
    <mergeCell ref="A356:L356"/>
    <mergeCell ref="A355:G355"/>
    <mergeCell ref="B13:B15"/>
    <mergeCell ref="C13:C15"/>
    <mergeCell ref="D13:D15"/>
    <mergeCell ref="E13:E15"/>
    <mergeCell ref="F13:F15"/>
    <mergeCell ref="I13:J14"/>
    <mergeCell ref="K13:L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2015-02-19T09:09:52Z</cp:lastPrinted>
  <dcterms:created xsi:type="dcterms:W3CDTF">1996-10-08T23:32:33Z</dcterms:created>
  <dcterms:modified xsi:type="dcterms:W3CDTF">2015-04-09T04:54:09Z</dcterms:modified>
  <cp:category/>
  <cp:version/>
  <cp:contentType/>
  <cp:contentStatus/>
</cp:coreProperties>
</file>