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872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<sst xmlns="http://schemas.openxmlformats.org/spreadsheetml/2006/main" count="90" uniqueCount="80">
  <si>
    <t>ПРИЛОЖЕНИЕ 1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</si>
  <si>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</si>
  <si>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</si>
  <si>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</si>
  <si>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</si>
  <si>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</si>
  <si>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</si>
  <si>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за 2012 год</t>
  </si>
  <si>
    <t>тыс. руб.</t>
  </si>
  <si>
    <t>Код бюджетной классификации</t>
  </si>
  <si>
    <t>Наименование доходов</t>
  </si>
  <si>
    <t xml:space="preserve">План на 2012 год </t>
  </si>
  <si>
    <t xml:space="preserve">Фактически исполнено </t>
  </si>
  <si>
    <t xml:space="preserve">Процент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</si>
  <si>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</si>
  <si>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</si>
  <si>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</si>
  <si>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</si>
  <si>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</si>
  <si>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</si>
  <si>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</si>
  <si>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</si>
  <si>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</si>
  <si>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</si>
  <si>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</si>
  <si>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</si>
  <si>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</si>
  <si>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</si>
  <si>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</si>
  <si>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</si>
  <si>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</si>
  <si>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</si>
  <si>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000 1 11 00000 00 0000 110 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</si>
  <si>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</si>
  <si>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</si>
  <si>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</si>
  <si>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</si>
  <si>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</si>
  <si>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</si>
  <si>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</si>
  <si>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</si>
  <si>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</si>
  <si>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</si>
  <si>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</si>
  <si>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</si>
  <si>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</si>
  <si>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000 1 14 02030 04 0000 410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</si>
  <si>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</si>
  <si>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</si>
  <si>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</si>
  <si>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</si>
  <si>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</si>
  <si>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</si>
  <si>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</si>
  <si>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</si>
  <si>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</si>
  <si>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</si>
  <si>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</si>
  <si>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</si>
  <si>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</si>
  <si>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</si>
  <si>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</si>
  <si>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</si>
  <si>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</si>
  <si>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</si>
  <si>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 xml:space="preserve">Иные межбюджетные трансферты </t>
  </si>
  <si>
    <t>000 2 07 00000 00 0000 000</t>
  </si>
  <si>
    <t xml:space="preserve">Прочие безвозмездные поступления </t>
  </si>
  <si>
    <t>000 2 07 04000 04 0000 180</t>
  </si>
  <si>
    <t>Прочие безвозмездные поступления в бюджеты городских округов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</si>
  <si>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</si>
  <si>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</si>
  <si>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</si>
  <si>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</si>
  <si>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</si>
  <si>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Руководитель финансового управления</t>
  </si>
  <si>
    <t>С.С.Данилова</t>
  </si>
  <si>
    <t>000 1 05 03000 00 0000 110</t>
  </si>
  <si>
    <t>Единый сельскохозяйственный налог</t>
  </si>
  <si>
    <r>
      <t xml:space="preserve">        от ___</t>
    </r>
    <r>
      <rPr>
        <u val="single"/>
        <sz val="12"/>
        <rFont val="Times New Roman"/>
        <family val="1"/>
      </rPr>
      <t>12.03.2013</t>
    </r>
    <r>
      <rPr>
        <sz val="12"/>
        <rFont val="Times New Roman"/>
        <family val="1"/>
      </rPr>
      <t>_______ № __</t>
    </r>
    <r>
      <rPr>
        <u val="single"/>
        <sz val="12"/>
        <rFont val="Times New Roman"/>
        <family val="1"/>
      </rPr>
      <t>229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</si>
</sst>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1" fontId="3" fillId="33" borderId="10" xfId="0" applyNumberFormat="1" applyFont="1" applyFill="1" applyBorder="1" applyAlignment="1">
      <alignment horizontal="right" vertical="justify" wrapText="1"/>
    </xf>
    <xf numFmtId="1" fontId="3" fillId="0" borderId="10" xfId="0" applyNumberFormat="1" applyFont="1" applyBorder="1" applyAlignment="1">
      <alignment vertical="justify"/>
    </xf>
    <xf numFmtId="0" fontId="3" fillId="33" borderId="10" xfId="0" applyFont="1" applyFill="1" applyBorder="1" applyAlignment="1">
      <alignment horizontal="right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right" vertical="justify" wrapText="1"/>
    </xf>
    <xf numFmtId="1" fontId="2" fillId="0" borderId="10" xfId="0" applyNumberFormat="1" applyFont="1" applyBorder="1" applyAlignment="1">
      <alignment vertical="justify"/>
    </xf>
    <xf numFmtId="49" fontId="3" fillId="0" borderId="10" xfId="0" applyNumberFormat="1" applyFont="1" applyBorder="1" applyAlignment="1">
      <alignment horizontal="center" vertical="justify"/>
    </xf>
    <xf numFmtId="1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justify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 vertical="justify" wrapText="1"/>
    </xf>
    <xf numFmtId="164" fontId="3" fillId="33" borderId="10" xfId="0" applyNumberFormat="1" applyFont="1" applyFill="1" applyBorder="1" applyAlignment="1">
      <alignment horizontal="right" vertical="justify" wrapText="1"/>
    </xf>
    <xf numFmtId="164" fontId="2" fillId="33" borderId="10" xfId="0" applyNumberFormat="1" applyFont="1" applyFill="1" applyBorder="1" applyAlignment="1">
      <alignment horizontal="right" vertical="justify" wrapText="1"/>
    </xf>
    <xf numFmtId="164" fontId="3" fillId="0" borderId="10" xfId="0" applyNumberFormat="1" applyFont="1" applyBorder="1" applyAlignment="1">
      <alignment vertical="justify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justify" wrapText="1"/>
    </xf>
    <xf numFmtId="0" fontId="3" fillId="0" borderId="12" xfId="0" applyFont="1" applyBorder="1" applyAlignment="1">
      <alignment horizontal="justify" vertical="justify" wrapText="1"/>
    </xf>
    <xf numFmtId="49" fontId="3" fillId="0" borderId="11" xfId="0" applyNumberFormat="1" applyFont="1" applyBorder="1" applyAlignment="1">
      <alignment horizontal="justify" vertical="justify" wrapText="1"/>
    </xf>
    <xf numFmtId="49" fontId="3" fillId="0" borderId="12" xfId="0" applyNumberFormat="1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vertical="justify" wrapText="1"/>
    </xf>
    <xf numFmtId="49" fontId="2" fillId="0" borderId="12" xfId="0" applyNumberFormat="1" applyFont="1" applyBorder="1" applyAlignment="1">
      <alignment horizontal="justify" vertical="justify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C8XHKBZ1\01.01.2013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 2"/>
      <sheetName val="По ЭК"/>
      <sheetName val="Админ."/>
      <sheetName val="Отчет"/>
      <sheetName val="Безвозм."/>
      <sheetName val="ОФК"/>
      <sheetName val="УФК"/>
      <sheetName val="182"/>
      <sheetName val="188"/>
      <sheetName val="749"/>
      <sheetName val="725"/>
      <sheetName val="048"/>
      <sheetName val="192"/>
      <sheetName val="321"/>
      <sheetName val="730"/>
      <sheetName val="322"/>
      <sheetName val="106"/>
      <sheetName val="141"/>
      <sheetName val="751"/>
      <sheetName val="718"/>
      <sheetName val="Лист1"/>
    </sheetNames>
    <sheetDataSet>
      <sheetData sheetId="0">
        <row r="130">
          <cell r="C130">
            <v>347074.75</v>
          </cell>
        </row>
        <row r="139">
          <cell r="C139">
            <v>852617.22</v>
          </cell>
        </row>
      </sheetData>
      <sheetData sheetId="1">
        <row r="5">
          <cell r="C5">
            <v>225743807.54</v>
          </cell>
        </row>
        <row r="25">
          <cell r="C25">
            <v>18930858.19</v>
          </cell>
        </row>
        <row r="36">
          <cell r="C36">
            <v>7069.3</v>
          </cell>
        </row>
        <row r="41">
          <cell r="C41">
            <v>7973216.91</v>
          </cell>
        </row>
        <row r="44">
          <cell r="C44">
            <v>39139445.14000001</v>
          </cell>
        </row>
        <row r="53">
          <cell r="C53">
            <v>2035954.72</v>
          </cell>
        </row>
        <row r="104">
          <cell r="C104">
            <v>18152584.68</v>
          </cell>
        </row>
        <row r="106">
          <cell r="C106">
            <v>0</v>
          </cell>
        </row>
        <row r="110">
          <cell r="C110">
            <v>4646221.18</v>
          </cell>
        </row>
        <row r="114">
          <cell r="C114">
            <v>500656.28</v>
          </cell>
        </row>
        <row r="124">
          <cell r="C124">
            <v>54406133.48</v>
          </cell>
        </row>
        <row r="129">
          <cell r="C129">
            <v>3083174.62</v>
          </cell>
        </row>
        <row r="171">
          <cell r="C171">
            <v>201136.83</v>
          </cell>
        </row>
        <row r="185">
          <cell r="C185">
            <v>46140002.62</v>
          </cell>
        </row>
        <row r="205">
          <cell r="C205">
            <v>87185908.66</v>
          </cell>
        </row>
        <row r="224">
          <cell r="C224">
            <v>12198785.5</v>
          </cell>
        </row>
        <row r="226">
          <cell r="C226">
            <v>-4107768.7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0.875" style="0" customWidth="1"/>
    <col min="2" max="2" width="29.375" style="0" customWidth="1"/>
    <col min="3" max="3" width="32.50390625" style="0" customWidth="1"/>
    <col min="4" max="6" width="12.625" style="0" customWidth="1"/>
  </cols>
  <sheetData>
    <row r="1" spans="4:6" s="1" customFormat="1" ht="15.75" customHeight="1">
      <c r="D1" s="31" t="s">
        <v>0</v>
      </c>
      <c r="E1" s="31"/>
      <c r="F1" s="31"/>
    </row>
    <row r="2" spans="3:6" s="1" customFormat="1" ht="28.5" customHeight="1">
      <c r="C2" s="2"/>
      <c r="D2" s="31" t="s">
        <v>1</v>
      </c>
      <c r="E2" s="31"/>
      <c r="F2" s="31"/>
    </row>
    <row r="3" spans="3:6" s="1" customFormat="1" ht="15.75" customHeight="1">
      <c r="C3" s="2"/>
      <c r="D3" s="31" t="s">
        <v>2</v>
      </c>
      <c r="E3" s="31"/>
      <c r="F3" s="31"/>
    </row>
    <row r="4" spans="3:6" s="1" customFormat="1" ht="15.75" customHeight="1">
      <c r="C4" s="2"/>
      <c r="D4" s="31" t="s">
        <v>3</v>
      </c>
      <c r="E4" s="31"/>
      <c r="F4" s="31"/>
    </row>
    <row r="5" spans="3:6" s="1" customFormat="1" ht="15.75" customHeight="1">
      <c r="C5" s="2"/>
      <c r="D5" s="31" t="s">
        <v>4</v>
      </c>
      <c r="E5" s="31"/>
      <c r="F5" s="31"/>
    </row>
    <row r="6" spans="3:6" s="1" customFormat="1" ht="15.75" customHeight="1">
      <c r="C6" s="2"/>
      <c r="D6" s="31" t="s">
        <v>79</v>
      </c>
      <c r="E6" s="31"/>
      <c r="F6" s="31"/>
    </row>
    <row r="7" spans="4:6" s="1" customFormat="1" ht="15.75" customHeight="1">
      <c r="D7" s="3"/>
      <c r="E7" s="3"/>
      <c r="F7" s="3"/>
    </row>
    <row r="8" spans="4:6" s="1" customFormat="1" ht="15.75" customHeight="1">
      <c r="D8" s="3"/>
      <c r="E8" s="3"/>
      <c r="F8" s="3"/>
    </row>
    <row r="9" spans="1:6" s="4" customFormat="1" ht="15" customHeight="1">
      <c r="A9" s="32" t="s">
        <v>5</v>
      </c>
      <c r="B9" s="32"/>
      <c r="C9" s="32"/>
      <c r="D9" s="32"/>
      <c r="E9" s="32"/>
      <c r="F9" s="32"/>
    </row>
    <row r="10" spans="1:6" s="4" customFormat="1" ht="15" customHeight="1">
      <c r="A10" s="33" t="s">
        <v>6</v>
      </c>
      <c r="B10" s="33"/>
      <c r="C10" s="33"/>
      <c r="D10" s="33"/>
      <c r="E10" s="33"/>
      <c r="F10" s="33"/>
    </row>
    <row r="11" spans="1:6" s="4" customFormat="1" ht="15" customHeight="1">
      <c r="A11" s="33" t="s">
        <v>7</v>
      </c>
      <c r="B11" s="33"/>
      <c r="C11" s="33"/>
      <c r="D11" s="33"/>
      <c r="E11" s="33"/>
      <c r="F11" s="33"/>
    </row>
    <row r="12" spans="5:6" s="5" customFormat="1" ht="25.5" customHeight="1">
      <c r="E12" s="34" t="s">
        <v>8</v>
      </c>
      <c r="F12" s="34"/>
    </row>
    <row r="13" spans="1:6" s="7" customFormat="1" ht="40.5" customHeight="1">
      <c r="A13" s="6" t="s">
        <v>9</v>
      </c>
      <c r="B13" s="35" t="s">
        <v>10</v>
      </c>
      <c r="C13" s="36"/>
      <c r="D13" s="6" t="s">
        <v>11</v>
      </c>
      <c r="E13" s="6" t="s">
        <v>12</v>
      </c>
      <c r="F13" s="6" t="s">
        <v>13</v>
      </c>
    </row>
    <row r="14" spans="1:6" s="5" customFormat="1" ht="30.75" customHeight="1">
      <c r="A14" s="8" t="s">
        <v>14</v>
      </c>
      <c r="B14" s="37" t="s">
        <v>15</v>
      </c>
      <c r="C14" s="38"/>
      <c r="D14" s="26">
        <f>D15+D17+D20+D23+D24+D29+D31+D35+D36</f>
        <v>358801.1</v>
      </c>
      <c r="E14" s="9">
        <f>E15+E17+E20+E23+E24+E29+E31+E35+E36</f>
        <v>376019.95083999995</v>
      </c>
      <c r="F14" s="10">
        <f>E14/D14%</f>
        <v>104.79899611233074</v>
      </c>
    </row>
    <row r="15" spans="1:6" s="5" customFormat="1" ht="16.5" customHeight="1">
      <c r="A15" s="8" t="s">
        <v>16</v>
      </c>
      <c r="B15" s="37" t="s">
        <v>17</v>
      </c>
      <c r="C15" s="38"/>
      <c r="D15" s="11">
        <f>D16</f>
        <v>212260</v>
      </c>
      <c r="E15" s="9">
        <f>E16</f>
        <v>225743.80753999998</v>
      </c>
      <c r="F15" s="10">
        <f>E15/D15%</f>
        <v>106.35249577876189</v>
      </c>
    </row>
    <row r="16" spans="1:6" s="5" customFormat="1" ht="16.5" customHeight="1">
      <c r="A16" s="12" t="s">
        <v>18</v>
      </c>
      <c r="B16" s="41" t="s">
        <v>19</v>
      </c>
      <c r="C16" s="42"/>
      <c r="D16" s="13">
        <v>212260</v>
      </c>
      <c r="E16" s="14">
        <f>'[1]доходы 2'!C5/1000</f>
        <v>225743.80753999998</v>
      </c>
      <c r="F16" s="14">
        <f aca="true" t="shared" si="0" ref="F16:F47">E16/D16%</f>
        <v>106.35249577876189</v>
      </c>
    </row>
    <row r="17" spans="1:6" s="4" customFormat="1" ht="16.5" customHeight="1">
      <c r="A17" s="8" t="s">
        <v>20</v>
      </c>
      <c r="B17" s="37" t="s">
        <v>21</v>
      </c>
      <c r="C17" s="38"/>
      <c r="D17" s="11">
        <f>D18+D19</f>
        <v>18337</v>
      </c>
      <c r="E17" s="9">
        <f>E18+E19</f>
        <v>18937.927490000002</v>
      </c>
      <c r="F17" s="10">
        <f t="shared" si="0"/>
        <v>103.27713088291434</v>
      </c>
    </row>
    <row r="18" spans="1:6" s="5" customFormat="1" ht="30.75" customHeight="1">
      <c r="A18" s="12" t="s">
        <v>22</v>
      </c>
      <c r="B18" s="41" t="s">
        <v>23</v>
      </c>
      <c r="C18" s="42"/>
      <c r="D18" s="13">
        <v>18330</v>
      </c>
      <c r="E18" s="14">
        <f>'[1]доходы 2'!C25/1000</f>
        <v>18930.858190000003</v>
      </c>
      <c r="F18" s="14">
        <f>E18/D18%</f>
        <v>103.27800430987453</v>
      </c>
    </row>
    <row r="19" spans="1:6" s="5" customFormat="1" ht="18" customHeight="1">
      <c r="A19" s="12" t="s">
        <v>77</v>
      </c>
      <c r="B19" s="29" t="s">
        <v>78</v>
      </c>
      <c r="C19" s="30"/>
      <c r="D19" s="13">
        <v>7</v>
      </c>
      <c r="E19" s="14">
        <f>'[1]доходы 2'!C36/1000</f>
        <v>7.0693</v>
      </c>
      <c r="F19" s="14">
        <f>E19/D19%</f>
        <v>100.99</v>
      </c>
    </row>
    <row r="20" spans="1:6" s="4" customFormat="1" ht="16.5" customHeight="1">
      <c r="A20" s="8" t="s">
        <v>24</v>
      </c>
      <c r="B20" s="37" t="s">
        <v>25</v>
      </c>
      <c r="C20" s="38"/>
      <c r="D20" s="11">
        <f>D21+D22</f>
        <v>46700</v>
      </c>
      <c r="E20" s="9">
        <f>E21+E22</f>
        <v>47112.66205000001</v>
      </c>
      <c r="F20" s="10">
        <f>E20/D20%</f>
        <v>100.88364464668098</v>
      </c>
    </row>
    <row r="21" spans="1:6" s="5" customFormat="1" ht="16.5" customHeight="1">
      <c r="A21" s="12" t="s">
        <v>26</v>
      </c>
      <c r="B21" s="41" t="s">
        <v>27</v>
      </c>
      <c r="C21" s="42"/>
      <c r="D21" s="13">
        <v>8600</v>
      </c>
      <c r="E21" s="14">
        <f>'[1]доходы 2'!C41/1000</f>
        <v>7973.21691</v>
      </c>
      <c r="F21" s="14">
        <f t="shared" si="0"/>
        <v>92.71182453488372</v>
      </c>
    </row>
    <row r="22" spans="1:6" s="5" customFormat="1" ht="16.5" customHeight="1">
      <c r="A22" s="12" t="s">
        <v>28</v>
      </c>
      <c r="B22" s="41" t="s">
        <v>29</v>
      </c>
      <c r="C22" s="42"/>
      <c r="D22" s="13">
        <v>38100</v>
      </c>
      <c r="E22" s="14">
        <f>'[1]доходы 2'!C44/1000</f>
        <v>39139.44514000001</v>
      </c>
      <c r="F22" s="14">
        <f t="shared" si="0"/>
        <v>102.72820246719164</v>
      </c>
    </row>
    <row r="23" spans="1:6" s="5" customFormat="1" ht="16.5" customHeight="1">
      <c r="A23" s="8" t="s">
        <v>30</v>
      </c>
      <c r="B23" s="37" t="s">
        <v>31</v>
      </c>
      <c r="C23" s="38"/>
      <c r="D23" s="11">
        <v>1900</v>
      </c>
      <c r="E23" s="10">
        <f>'[1]доходы 2'!C53/1000</f>
        <v>2035.95472</v>
      </c>
      <c r="F23" s="10">
        <f t="shared" si="0"/>
        <v>107.15551157894737</v>
      </c>
    </row>
    <row r="24" spans="1:6" s="5" customFormat="1" ht="36.75" customHeight="1">
      <c r="A24" s="15" t="s">
        <v>32</v>
      </c>
      <c r="B24" s="39" t="s">
        <v>33</v>
      </c>
      <c r="C24" s="40"/>
      <c r="D24" s="28">
        <f>D26+D27+D28</f>
        <v>23084.3</v>
      </c>
      <c r="E24" s="10">
        <f>E26+E27+E28</f>
        <v>23145.88061</v>
      </c>
      <c r="F24" s="10">
        <f t="shared" si="0"/>
        <v>100.26676403443034</v>
      </c>
    </row>
    <row r="25" spans="1:6" s="7" customFormat="1" ht="40.5" customHeight="1">
      <c r="A25" s="6" t="s">
        <v>9</v>
      </c>
      <c r="B25" s="35" t="s">
        <v>10</v>
      </c>
      <c r="C25" s="36"/>
      <c r="D25" s="6" t="s">
        <v>11</v>
      </c>
      <c r="E25" s="16" t="s">
        <v>12</v>
      </c>
      <c r="F25" s="16" t="s">
        <v>13</v>
      </c>
    </row>
    <row r="26" spans="1:6" s="5" customFormat="1" ht="83.25" customHeight="1">
      <c r="A26" s="12" t="s">
        <v>34</v>
      </c>
      <c r="B26" s="41" t="s">
        <v>35</v>
      </c>
      <c r="C26" s="42"/>
      <c r="D26" s="27">
        <v>17379.3</v>
      </c>
      <c r="E26" s="14">
        <f>('[1]доходы 2'!C106+'[1]доходы 2'!C104)/1000</f>
        <v>18152.58468</v>
      </c>
      <c r="F26" s="14">
        <f t="shared" si="0"/>
        <v>104.44945814848698</v>
      </c>
    </row>
    <row r="27" spans="1:6" s="5" customFormat="1" ht="37.5" customHeight="1">
      <c r="A27" s="12" t="s">
        <v>36</v>
      </c>
      <c r="B27" s="41" t="s">
        <v>37</v>
      </c>
      <c r="C27" s="42"/>
      <c r="D27" s="13">
        <v>500</v>
      </c>
      <c r="E27" s="14">
        <f>'[1]Доходы 1'!C130/1000</f>
        <v>347.07475</v>
      </c>
      <c r="F27" s="14">
        <f t="shared" si="0"/>
        <v>69.41495</v>
      </c>
    </row>
    <row r="28" spans="1:6" s="5" customFormat="1" ht="82.5" customHeight="1">
      <c r="A28" s="12" t="s">
        <v>38</v>
      </c>
      <c r="B28" s="41" t="s">
        <v>39</v>
      </c>
      <c r="C28" s="42"/>
      <c r="D28" s="13">
        <v>5205</v>
      </c>
      <c r="E28" s="14">
        <f>('[1]доходы 2'!C110+'[1]Доходы 1'!C131)/1000</f>
        <v>4646.22118</v>
      </c>
      <c r="F28" s="14">
        <f t="shared" si="0"/>
        <v>89.26457598463016</v>
      </c>
    </row>
    <row r="29" spans="1:6" s="5" customFormat="1" ht="16.5" customHeight="1">
      <c r="A29" s="8" t="s">
        <v>40</v>
      </c>
      <c r="B29" s="37" t="s">
        <v>41</v>
      </c>
      <c r="C29" s="38"/>
      <c r="D29" s="11">
        <f>D30</f>
        <v>460</v>
      </c>
      <c r="E29" s="9">
        <f>E30</f>
        <v>500.65628000000004</v>
      </c>
      <c r="F29" s="10">
        <f t="shared" si="0"/>
        <v>108.83832173913045</v>
      </c>
    </row>
    <row r="30" spans="1:6" s="5" customFormat="1" ht="16.5" customHeight="1">
      <c r="A30" s="12" t="s">
        <v>42</v>
      </c>
      <c r="B30" s="41" t="s">
        <v>43</v>
      </c>
      <c r="C30" s="42"/>
      <c r="D30" s="13">
        <v>460</v>
      </c>
      <c r="E30" s="14">
        <f>('[1]доходы 2'!C114)/1000</f>
        <v>500.65628000000004</v>
      </c>
      <c r="F30" s="14">
        <f t="shared" si="0"/>
        <v>108.83832173913045</v>
      </c>
    </row>
    <row r="31" spans="1:6" s="5" customFormat="1" ht="30.75" customHeight="1">
      <c r="A31" s="8" t="s">
        <v>44</v>
      </c>
      <c r="B31" s="39" t="s">
        <v>45</v>
      </c>
      <c r="C31" s="40"/>
      <c r="D31" s="26">
        <f>D32+D33</f>
        <v>52707.8</v>
      </c>
      <c r="E31" s="9">
        <f>E32+E33</f>
        <v>55258.7507</v>
      </c>
      <c r="F31" s="10">
        <f t="shared" si="0"/>
        <v>104.83979733549873</v>
      </c>
    </row>
    <row r="32" spans="1:6" s="5" customFormat="1" ht="96" customHeight="1">
      <c r="A32" s="18" t="s">
        <v>46</v>
      </c>
      <c r="B32" s="43" t="s">
        <v>47</v>
      </c>
      <c r="C32" s="44"/>
      <c r="D32" s="25">
        <v>50607.8</v>
      </c>
      <c r="E32" s="19">
        <f>'[1]доходы 2'!C124/1000</f>
        <v>54406.13348</v>
      </c>
      <c r="F32" s="14">
        <f t="shared" si="0"/>
        <v>107.50543094147541</v>
      </c>
    </row>
    <row r="33" spans="1:6" s="5" customFormat="1" ht="81.75" customHeight="1">
      <c r="A33" s="18" t="s">
        <v>48</v>
      </c>
      <c r="B33" s="45" t="s">
        <v>49</v>
      </c>
      <c r="C33" s="46"/>
      <c r="D33" s="13">
        <v>2100</v>
      </c>
      <c r="E33" s="14">
        <f>('[1]Доходы 1'!C139)/1000</f>
        <v>852.61722</v>
      </c>
      <c r="F33" s="14">
        <f t="shared" si="0"/>
        <v>40.60082</v>
      </c>
    </row>
    <row r="34" spans="1:6" s="7" customFormat="1" ht="40.5" customHeight="1">
      <c r="A34" s="6" t="s">
        <v>9</v>
      </c>
      <c r="B34" s="35" t="s">
        <v>10</v>
      </c>
      <c r="C34" s="36"/>
      <c r="D34" s="6" t="s">
        <v>11</v>
      </c>
      <c r="E34" s="16" t="s">
        <v>12</v>
      </c>
      <c r="F34" s="16" t="s">
        <v>13</v>
      </c>
    </row>
    <row r="35" spans="1:6" s="5" customFormat="1" ht="16.5" customHeight="1">
      <c r="A35" s="8" t="s">
        <v>50</v>
      </c>
      <c r="B35" s="37" t="s">
        <v>51</v>
      </c>
      <c r="C35" s="38"/>
      <c r="D35" s="11">
        <v>3160</v>
      </c>
      <c r="E35" s="10">
        <f>'[1]доходы 2'!C129/1000</f>
        <v>3083.1746200000002</v>
      </c>
      <c r="F35" s="10">
        <f t="shared" si="0"/>
        <v>97.5688170886076</v>
      </c>
    </row>
    <row r="36" spans="1:6" s="5" customFormat="1" ht="16.5" customHeight="1">
      <c r="A36" s="20" t="s">
        <v>52</v>
      </c>
      <c r="B36" s="39" t="s">
        <v>53</v>
      </c>
      <c r="C36" s="40"/>
      <c r="D36" s="11">
        <v>192</v>
      </c>
      <c r="E36" s="10">
        <f>('[1]доходы 2'!C171)/1000</f>
        <v>201.13682999999997</v>
      </c>
      <c r="F36" s="10">
        <f t="shared" si="0"/>
        <v>104.758765625</v>
      </c>
    </row>
    <row r="37" spans="1:6" s="5" customFormat="1" ht="16.5" customHeight="1">
      <c r="A37" s="8" t="s">
        <v>54</v>
      </c>
      <c r="B37" s="37" t="s">
        <v>55</v>
      </c>
      <c r="C37" s="38"/>
      <c r="D37" s="26">
        <f>D38+D43+D45</f>
        <v>647270.2999999999</v>
      </c>
      <c r="E37" s="9">
        <f>E38+E43+E45</f>
        <v>605336.92808</v>
      </c>
      <c r="F37" s="10">
        <f t="shared" si="0"/>
        <v>93.5215053247461</v>
      </c>
    </row>
    <row r="38" spans="1:6" s="4" customFormat="1" ht="32.25" customHeight="1">
      <c r="A38" s="8" t="s">
        <v>56</v>
      </c>
      <c r="B38" s="37" t="s">
        <v>57</v>
      </c>
      <c r="C38" s="38"/>
      <c r="D38" s="26">
        <f>SUM(D39:D42)</f>
        <v>605195.2999999999</v>
      </c>
      <c r="E38" s="9">
        <f>SUM(E39:E42)</f>
        <v>597245.91128</v>
      </c>
      <c r="F38" s="10">
        <f t="shared" si="0"/>
        <v>98.68647546998466</v>
      </c>
    </row>
    <row r="39" spans="1:6" s="5" customFormat="1" ht="33" customHeight="1">
      <c r="A39" s="12" t="s">
        <v>58</v>
      </c>
      <c r="B39" s="41" t="s">
        <v>59</v>
      </c>
      <c r="C39" s="42"/>
      <c r="D39" s="17">
        <v>46140</v>
      </c>
      <c r="E39" s="14">
        <f>'[1]доходы 2'!C185/1000</f>
        <v>46140.00262</v>
      </c>
      <c r="F39" s="14">
        <f t="shared" si="0"/>
        <v>100.00000567837019</v>
      </c>
    </row>
    <row r="40" spans="1:6" s="5" customFormat="1" ht="34.5" customHeight="1">
      <c r="A40" s="12" t="s">
        <v>60</v>
      </c>
      <c r="B40" s="41" t="s">
        <v>61</v>
      </c>
      <c r="C40" s="42"/>
      <c r="D40" s="27">
        <v>403488.9</v>
      </c>
      <c r="E40" s="14">
        <v>396092</v>
      </c>
      <c r="F40" s="14">
        <f t="shared" si="0"/>
        <v>98.16676493454962</v>
      </c>
    </row>
    <row r="41" spans="1:6" s="5" customFormat="1" ht="30.75" customHeight="1">
      <c r="A41" s="12" t="s">
        <v>62</v>
      </c>
      <c r="B41" s="41" t="s">
        <v>63</v>
      </c>
      <c r="C41" s="42"/>
      <c r="D41" s="27">
        <v>87738.2</v>
      </c>
      <c r="E41" s="14">
        <f>'[1]доходы 2'!C205/1000</f>
        <v>87185.90866</v>
      </c>
      <c r="F41" s="14">
        <f t="shared" si="0"/>
        <v>99.37052351199364</v>
      </c>
    </row>
    <row r="42" spans="1:6" s="5" customFormat="1" ht="18.75" customHeight="1">
      <c r="A42" s="12" t="s">
        <v>64</v>
      </c>
      <c r="B42" s="48" t="s">
        <v>65</v>
      </c>
      <c r="C42" s="49"/>
      <c r="D42" s="27">
        <v>67828.2</v>
      </c>
      <c r="E42" s="14">
        <v>67828</v>
      </c>
      <c r="F42" s="14">
        <f t="shared" si="0"/>
        <v>99.99970513739125</v>
      </c>
    </row>
    <row r="43" spans="1:6" s="4" customFormat="1" ht="21" customHeight="1">
      <c r="A43" s="8" t="s">
        <v>66</v>
      </c>
      <c r="B43" s="50" t="s">
        <v>67</v>
      </c>
      <c r="C43" s="51"/>
      <c r="D43" s="9">
        <f>D44</f>
        <v>42075</v>
      </c>
      <c r="E43" s="9">
        <f>E44</f>
        <v>12198.7855</v>
      </c>
      <c r="F43" s="10">
        <f t="shared" si="0"/>
        <v>28.99295424836601</v>
      </c>
    </row>
    <row r="44" spans="1:6" s="5" customFormat="1" ht="35.25" customHeight="1">
      <c r="A44" s="12" t="s">
        <v>68</v>
      </c>
      <c r="B44" s="52" t="s">
        <v>69</v>
      </c>
      <c r="C44" s="53"/>
      <c r="D44" s="17">
        <v>42075</v>
      </c>
      <c r="E44" s="14">
        <f>'[1]доходы 2'!C224/1000</f>
        <v>12198.7855</v>
      </c>
      <c r="F44" s="14">
        <f t="shared" si="0"/>
        <v>28.99295424836601</v>
      </c>
    </row>
    <row r="45" spans="1:6" s="4" customFormat="1" ht="48.75" customHeight="1">
      <c r="A45" s="8" t="s">
        <v>70</v>
      </c>
      <c r="B45" s="37" t="s">
        <v>71</v>
      </c>
      <c r="C45" s="38"/>
      <c r="D45" s="9"/>
      <c r="E45" s="9">
        <f>E46</f>
        <v>-4107.7687000000005</v>
      </c>
      <c r="F45" s="10"/>
    </row>
    <row r="46" spans="1:6" s="5" customFormat="1" ht="51" customHeight="1">
      <c r="A46" s="12" t="s">
        <v>72</v>
      </c>
      <c r="B46" s="41" t="s">
        <v>73</v>
      </c>
      <c r="C46" s="42"/>
      <c r="D46" s="17"/>
      <c r="E46" s="14">
        <f>'[1]доходы 2'!C226/1000</f>
        <v>-4107.7687000000005</v>
      </c>
      <c r="F46" s="14"/>
    </row>
    <row r="47" spans="1:6" s="5" customFormat="1" ht="16.5" customHeight="1">
      <c r="A47" s="21"/>
      <c r="B47" s="37" t="s">
        <v>74</v>
      </c>
      <c r="C47" s="38"/>
      <c r="D47" s="26">
        <f>D14+D37</f>
        <v>1006071.3999999999</v>
      </c>
      <c r="E47" s="9">
        <f>E14+E37</f>
        <v>981356.8789199999</v>
      </c>
      <c r="F47" s="10">
        <f t="shared" si="0"/>
        <v>97.54346251369435</v>
      </c>
    </row>
    <row r="48" s="1" customFormat="1" ht="24" customHeight="1">
      <c r="E48" s="22"/>
    </row>
    <row r="49" spans="1:6" s="23" customFormat="1" ht="18">
      <c r="A49" s="47" t="s">
        <v>75</v>
      </c>
      <c r="B49" s="47"/>
      <c r="E49" s="47" t="s">
        <v>76</v>
      </c>
      <c r="F49" s="47"/>
    </row>
    <row r="50" s="24" customFormat="1" ht="17.25"/>
  </sheetData>
  <sheetProtection/>
  <mergeCells count="47">
    <mergeCell ref="B46:C46"/>
    <mergeCell ref="B47:C47"/>
    <mergeCell ref="A49:B49"/>
    <mergeCell ref="E49:F49"/>
    <mergeCell ref="B40:C40"/>
    <mergeCell ref="B41:C41"/>
    <mergeCell ref="B42:C42"/>
    <mergeCell ref="B43:C43"/>
    <mergeCell ref="B44:C44"/>
    <mergeCell ref="B45:C45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14:C14"/>
    <mergeCell ref="D1:F1"/>
    <mergeCell ref="D2:F2"/>
    <mergeCell ref="D3:F3"/>
    <mergeCell ref="D4:F4"/>
    <mergeCell ref="D5:F5"/>
    <mergeCell ref="B19:C19"/>
    <mergeCell ref="D6:F6"/>
    <mergeCell ref="A9:F9"/>
    <mergeCell ref="A10:F10"/>
    <mergeCell ref="A11:F11"/>
    <mergeCell ref="E12:F12"/>
    <mergeCell ref="B13:C13"/>
  </mergeCells>
  <printOptions/>
  <pageMargins left="0.984251968503937" right="0.5905511811023623" top="0.7874015748031497" bottom="0.7874015748031497" header="0.2362204724409449" footer="0.4724409448818898"/>
  <pageSetup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Shaber</dc:creator>
  <cp:keywords/>
  <dc:description/>
  <cp:lastModifiedBy>орг</cp:lastModifiedBy>
  <cp:lastPrinted>2013-02-26T14:06:57Z</cp:lastPrinted>
  <dcterms:created xsi:type="dcterms:W3CDTF">2013-02-15T11:51:33Z</dcterms:created>
  <dcterms:modified xsi:type="dcterms:W3CDTF">2013-03-20T13:50:36Z</dcterms:modified>
  <cp:category/>
  <cp:version/>
  <cp:contentType/>
  <cp:contentStatus/>
</cp:coreProperties>
</file>