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<sst xmlns="http://schemas.openxmlformats.org/spreadsheetml/2006/main" count="879" uniqueCount="186">
  <si>
    <t>Целевая статья</t>
  </si>
  <si>
    <t>Вид расхо дов</t>
  </si>
  <si>
    <t>01</t>
  </si>
  <si>
    <t>03</t>
  </si>
  <si>
    <t>02</t>
  </si>
  <si>
    <t>04</t>
  </si>
  <si>
    <t>06</t>
  </si>
  <si>
    <t>11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</si>
  <si>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</si>
  <si>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</si>
  <si>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</si>
  <si>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</si>
  <si>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</si>
  <si>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</si>
  <si>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</si>
  <si>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</si>
  <si>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</si>
  <si>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</si>
  <si>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</si>
  <si>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</si>
  <si>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</si>
  <si>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</si>
  <si>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</si>
  <si>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</si>
  <si>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</si>
  <si>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</si>
  <si>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</si>
  <si>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Пенсионное обеспечение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</si>
  <si>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</si>
  <si>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</si>
  <si>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</si>
  <si>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</si>
  <si>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</si>
  <si>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</si>
  <si>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</si>
  <si>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</si>
  <si>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</si>
  <si>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</si>
  <si>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</si>
  <si>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</si>
  <si>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</si>
  <si>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</si>
  <si>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</si>
  <si>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</si>
  <si>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</si>
  <si>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</si>
  <si>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Общегосударственные вопросы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</si>
  <si>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</si>
  <si>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</si>
  <si>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</si>
  <si>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</si>
  <si>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</si>
  <si>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</si>
  <si>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</si>
  <si>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</si>
  <si>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</si>
  <si>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</si>
  <si>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</si>
  <si>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</si>
  <si>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</si>
  <si>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</si>
  <si>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</si>
  <si>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Наименование показателя</t>
  </si>
  <si>
    <t>Непрограммные направления деятельности (расходы на обеспечение выполнения функций органами местного самоуправления)</t>
  </si>
  <si>
    <t>9901100</t>
  </si>
  <si>
    <t>Расходы на выплаты персоналу государственных (муниципальных) органов</t>
  </si>
  <si>
    <t>120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</si>
  <si>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</si>
  <si>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</si>
  <si>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</si>
  <si>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</si>
  <si>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Резервный фонд Администрации городского округа Отрадный</t>
  </si>
  <si>
    <t>9907990</t>
  </si>
  <si>
    <t>Резервные средства</t>
  </si>
  <si>
    <t>870</t>
  </si>
  <si>
    <t>9906000</t>
  </si>
  <si>
    <t>610</t>
  </si>
  <si>
    <t>Непрограммные направления деятельности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</si>
  <si>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Субсидии бюджетным учреждениям</t>
  </si>
  <si>
    <t>Муниципальная программа приватизации муниципального имущества городского округа Отрадный Самарской области на 2015 год</t>
  </si>
  <si>
    <t>0800000</t>
  </si>
  <si>
    <t xml:space="preserve"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 </t>
  </si>
  <si>
    <t>1800000</t>
  </si>
  <si>
    <t>Расходы на выплаты персоналу казенных учреждений</t>
  </si>
  <si>
    <t>110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</si>
  <si>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</si>
  <si>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</si>
  <si>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</t>
  </si>
  <si>
    <t>1900000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</si>
  <si>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</si>
  <si>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</si>
  <si>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2400000</t>
  </si>
  <si>
    <t>1200000</t>
  </si>
  <si>
    <t>410</t>
  </si>
  <si>
    <t>Бюджетные инвестиции</t>
  </si>
  <si>
    <t>620</t>
  </si>
  <si>
    <t>Субсидии автономным учреждениям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</si>
  <si>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</si>
  <si>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1600000</t>
  </si>
  <si>
    <t>Непрограммные направления деятельности (социальное обеспечение населения)</t>
  </si>
  <si>
    <t>9908000</t>
  </si>
  <si>
    <t>0300000</t>
  </si>
  <si>
    <t>0900000</t>
  </si>
  <si>
    <t>0100000</t>
  </si>
  <si>
    <t>2200000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</si>
  <si>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</si>
  <si>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Непрограммные направления деятельности 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</si>
  <si>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 xml:space="preserve"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 </t>
  </si>
  <si>
    <t>1100000</t>
  </si>
  <si>
    <t xml:space="preserve">Муниципальная  программа "Комплексное развитие систем  коммунальной инфраструктуры в городском округе Отрадный Самарской области" на 2009-2015 гг. </t>
  </si>
  <si>
    <t>2300000</t>
  </si>
  <si>
    <t xml:space="preserve">Муниципальная Экологическая программа на 2015-2017 годы </t>
  </si>
  <si>
    <t>0400000</t>
  </si>
  <si>
    <t xml:space="preserve">Муниципальная  программа "Благоустройство  территории городского округа Отрадный Самарской области на 2011-2015 годы" </t>
  </si>
  <si>
    <t>1300000</t>
  </si>
  <si>
    <t>Специальные расходы</t>
  </si>
  <si>
    <t>880</t>
  </si>
  <si>
    <t xml:space="preserve">Муниципальная  Экологическая программа на 2015-2017 годы </t>
  </si>
  <si>
    <t xml:space="preserve">Муниципальная  программа "Развитие образования в городском округе Отрадный Самарской области на 2012-2015 гг." </t>
  </si>
  <si>
    <t>1400000</t>
  </si>
  <si>
    <t xml:space="preserve">Муниципальная  программа "Сохранение и развитие культуры и искусства городского округа Отрадный Самарской области" на 2011-2018 годы </t>
  </si>
  <si>
    <t>1500000</t>
  </si>
  <si>
    <t>Муниципальная программа "Молодежь Отрадного" на 2012-2015 годы</t>
  </si>
  <si>
    <t>0600000</t>
  </si>
  <si>
    <t>1000000</t>
  </si>
  <si>
    <t>2000000</t>
  </si>
  <si>
    <t xml:space="preserve">Муниципальная программа "Медицинские кадры городского округа Отрадный на 2012-2016 г.г." </t>
  </si>
  <si>
    <t>Премии и гранты</t>
  </si>
  <si>
    <t>350</t>
  </si>
  <si>
    <t>Иные выплаты населению</t>
  </si>
  <si>
    <t>360</t>
  </si>
  <si>
    <t>Публичные нормативные социальные выплаты населению</t>
  </si>
  <si>
    <t>310</t>
  </si>
  <si>
    <t>Непрограммные направления деятельности (расходы на обеспечение деятельности муниципальных казенных учреждений)</t>
  </si>
  <si>
    <t>9901200</t>
  </si>
  <si>
    <t xml:space="preserve">Муниципальная  программа: "Молодой семье - доступное жилье" на 2012-2015 годы </t>
  </si>
  <si>
    <t>0200000</t>
  </si>
  <si>
    <t>Социальные выплаты гражданам, кроме публичных нормативных социальных выплат</t>
  </si>
  <si>
    <t>320</t>
  </si>
  <si>
    <t xml:space="preserve"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 </t>
  </si>
  <si>
    <t>1700000</t>
  </si>
  <si>
    <t xml:space="preserve">Муниципальная  программа  "Отрадный - Спортград" на 2012-2015 годы </t>
  </si>
  <si>
    <t>0500000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</si>
  <si>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</si>
  <si>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>Обеспечение проведения выборов и референдумов</t>
  </si>
  <si>
    <t>Непрограммные направления деятельности (иные направления расходов)</t>
  </si>
  <si>
    <t>9909000</t>
  </si>
  <si>
    <t>Обслуживание муниципального долга</t>
  </si>
  <si>
    <t>730</t>
  </si>
  <si>
    <t>Дошкольное 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</si>
  <si>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</si>
  <si>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</si>
  <si>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2100000</t>
  </si>
  <si>
    <t xml:space="preserve">Непрограммные направления деятельности (закупка товаров, работ и услуг для муниципальных нужд) </t>
  </si>
  <si>
    <t>9902000</t>
  </si>
  <si>
    <t>Непрограммные направления деятельности (расходы на исполнение переданных государственных полномочий)</t>
  </si>
  <si>
    <t>9907500</t>
  </si>
  <si>
    <t>Охрана семьи и детства</t>
  </si>
  <si>
    <t>Другие вопросы в области социальной политики</t>
  </si>
  <si>
    <t xml:space="preserve"> </t>
  </si>
  <si>
    <t>Непрограммные направления деятельности (резервный фонд Губернатора Самарской области)</t>
  </si>
  <si>
    <t>9907980</t>
  </si>
  <si>
    <t>Непрограммные направления деятельности (прочие расходы)</t>
  </si>
  <si>
    <t>9909008</t>
  </si>
  <si>
    <t>Исполнение судебных актов</t>
  </si>
  <si>
    <t>831</t>
  </si>
  <si>
    <t>Руководитель финансового управления</t>
  </si>
  <si>
    <t>Н. В. Долгова</t>
  </si>
  <si>
    <t>Администрации городского округа</t>
  </si>
  <si>
    <t>к постановлению</t>
  </si>
  <si>
    <t>ПРИЛОЖЕНИЕ 2</t>
  </si>
  <si>
    <t>Отрадный Самарской области</t>
  </si>
  <si>
    <t>Утверждено на 2015 год</t>
  </si>
  <si>
    <t>тыс. руб.</t>
  </si>
  <si>
    <t>Исполнено за 1 квартал 2015 года</t>
  </si>
  <si>
    <t>Процент исполнения</t>
  </si>
  <si>
    <t>в т.ч. за счет безвозмезд-ных пос-туплений</t>
  </si>
  <si>
    <t>Раз-дел</t>
  </si>
  <si>
    <t>Под-раз  дел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</si>
  <si>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</si>
  <si>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 xml:space="preserve">Муниципальная  программа "Обеспечение безопас-ности дорожного движения на территории городс-кого округа Отрадный Самарской области до 2015 года" </t>
  </si>
  <si>
    <t xml:space="preserve">Муниципальная  программа "Организация отдыха, оздоровления и занятости детей и подростков на тер-ритории городского округа Отрадный на 2013-2015 гг." </t>
  </si>
  <si>
    <t>Отчет о распределении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                                                                за 1 квартал  2015 года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</si>
  <si>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</si>
  <si>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Национальная безопасность и правоохранительная деятельность</t>
  </si>
  <si>
    <r>
      <t>от __</t>
    </r>
    <r>
      <rPr>
        <u val="single"/>
        <sz val="12"/>
        <rFont val="Times New Roman"/>
        <family val="1"/>
      </rPr>
      <t>13.05.2015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653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</si>
</sst>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3" fontId="5" fillId="34" borderId="10" xfId="0" applyNumberFormat="1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173" fontId="5" fillId="34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/>
    </xf>
    <xf numFmtId="173" fontId="6" fillId="33" borderId="10" xfId="0" applyNumberFormat="1" applyFont="1" applyFill="1" applyBorder="1" applyAlignment="1">
      <alignment horizontal="center" vertical="top"/>
    </xf>
    <xf numFmtId="173" fontId="6" fillId="34" borderId="10" xfId="0" applyNumberFormat="1" applyFont="1" applyFill="1" applyBorder="1" applyAlignment="1">
      <alignment horizontal="center" vertical="top"/>
    </xf>
    <xf numFmtId="173" fontId="2" fillId="3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="120" zoomScaleNormal="120" zoomScalePageLayoutView="0" workbookViewId="0" topLeftCell="A1">
      <selection activeCell="H6" sqref="H6:K6"/>
    </sheetView>
  </sheetViews>
  <sheetFormatPr defaultColWidth="9.140625" defaultRowHeight="12.75"/>
  <cols>
    <col min="1" max="1" width="53.7109375" style="21" customWidth="1"/>
    <col min="2" max="2" width="5.28125" style="25" customWidth="1"/>
    <col min="3" max="3" width="5.00390625" style="25" customWidth="1"/>
    <col min="4" max="4" width="9.00390625" style="25" customWidth="1"/>
    <col min="5" max="5" width="5.8515625" style="25" customWidth="1"/>
    <col min="6" max="6" width="11.7109375" style="25" customWidth="1"/>
    <col min="7" max="7" width="10.8515625" style="25" customWidth="1"/>
    <col min="8" max="8" width="11.140625" style="25" customWidth="1"/>
    <col min="9" max="9" width="10.57421875" style="25" customWidth="1"/>
    <col min="10" max="10" width="8.28125" style="25" customWidth="1"/>
    <col min="11" max="11" width="10.421875" style="25" customWidth="1"/>
    <col min="12" max="16384" width="9.140625" style="25" customWidth="1"/>
  </cols>
  <sheetData>
    <row r="1" spans="8:11" ht="15.75">
      <c r="H1" s="65" t="s">
        <v>170</v>
      </c>
      <c r="I1" s="65"/>
      <c r="J1" s="65"/>
      <c r="K1" s="65"/>
    </row>
    <row r="2" spans="9:11" ht="15.75">
      <c r="I2" s="1"/>
      <c r="J2" s="1"/>
      <c r="K2" s="1"/>
    </row>
    <row r="3" spans="8:11" ht="15.75">
      <c r="H3" s="65" t="s">
        <v>169</v>
      </c>
      <c r="I3" s="65"/>
      <c r="J3" s="65"/>
      <c r="K3" s="65"/>
    </row>
    <row r="4" spans="8:11" ht="15.75">
      <c r="H4" s="65" t="s">
        <v>168</v>
      </c>
      <c r="I4" s="65"/>
      <c r="J4" s="65"/>
      <c r="K4" s="65"/>
    </row>
    <row r="5" spans="8:11" ht="15.75">
      <c r="H5" s="65" t="s">
        <v>171</v>
      </c>
      <c r="I5" s="65"/>
      <c r="J5" s="65"/>
      <c r="K5" s="65"/>
    </row>
    <row r="6" spans="8:11" ht="15.75">
      <c r="H6" s="65" t="s">
        <v>185</v>
      </c>
      <c r="I6" s="65"/>
      <c r="J6" s="65"/>
      <c r="K6" s="65"/>
    </row>
    <row r="7" spans="9:11" ht="21" customHeight="1">
      <c r="I7" s="1"/>
      <c r="J7" s="1"/>
      <c r="K7" s="1"/>
    </row>
    <row r="8" spans="1:11" ht="15.75" customHeight="1">
      <c r="A8" s="71" t="s">
        <v>182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7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5.75">
      <c r="A11" s="18"/>
      <c r="B11" s="14"/>
      <c r="C11" s="14"/>
      <c r="D11" s="14"/>
      <c r="E11" s="14"/>
      <c r="F11" s="14"/>
      <c r="J11" s="70" t="s">
        <v>173</v>
      </c>
      <c r="K11" s="70"/>
    </row>
    <row r="12" spans="1:11" ht="17.25" customHeight="1">
      <c r="A12" s="74" t="s">
        <v>62</v>
      </c>
      <c r="B12" s="74" t="s">
        <v>177</v>
      </c>
      <c r="C12" s="77" t="s">
        <v>178</v>
      </c>
      <c r="D12" s="77" t="s">
        <v>0</v>
      </c>
      <c r="E12" s="77" t="s">
        <v>1</v>
      </c>
      <c r="F12" s="66" t="s">
        <v>172</v>
      </c>
      <c r="G12" s="67"/>
      <c r="H12" s="66" t="s">
        <v>174</v>
      </c>
      <c r="I12" s="67"/>
      <c r="J12" s="66" t="s">
        <v>175</v>
      </c>
      <c r="K12" s="67"/>
    </row>
    <row r="13" spans="1:11" ht="9.75" customHeight="1">
      <c r="A13" s="75"/>
      <c r="B13" s="75"/>
      <c r="C13" s="78"/>
      <c r="D13" s="78"/>
      <c r="E13" s="78"/>
      <c r="F13" s="68"/>
      <c r="G13" s="69"/>
      <c r="H13" s="68"/>
      <c r="I13" s="69"/>
      <c r="J13" s="68"/>
      <c r="K13" s="69"/>
    </row>
    <row r="14" spans="1:11" ht="54.75" customHeight="1">
      <c r="A14" s="76"/>
      <c r="B14" s="76"/>
      <c r="C14" s="79"/>
      <c r="D14" s="79"/>
      <c r="E14" s="79"/>
      <c r="F14" s="48" t="s">
        <v>35</v>
      </c>
      <c r="G14" s="49" t="s">
        <v>176</v>
      </c>
      <c r="H14" s="48" t="s">
        <v>35</v>
      </c>
      <c r="I14" s="49" t="s">
        <v>176</v>
      </c>
      <c r="J14" s="48" t="s">
        <v>35</v>
      </c>
      <c r="K14" s="49" t="s">
        <v>176</v>
      </c>
    </row>
    <row r="15" spans="1:11" ht="19.5" customHeight="1">
      <c r="A15" s="51" t="s">
        <v>46</v>
      </c>
      <c r="B15" s="8" t="s">
        <v>2</v>
      </c>
      <c r="C15" s="9"/>
      <c r="D15" s="4"/>
      <c r="E15" s="4"/>
      <c r="F15" s="38">
        <f>SUM(F16+F21+F29+F37+F40+F34)</f>
        <v>118131.5</v>
      </c>
      <c r="G15" s="38">
        <f>SUM(G16+G21+G29+G37+G40+G34)</f>
        <v>4908.8</v>
      </c>
      <c r="H15" s="38">
        <f>SUM(H16+H21+H29+H37+H40+H34)</f>
        <v>23722.6</v>
      </c>
      <c r="I15" s="38">
        <f>SUM(I16+I21+I29+I37+I40+I34)</f>
        <v>434.3</v>
      </c>
      <c r="J15" s="38">
        <f>SUM(H15/F15*100)</f>
        <v>20.081519323804404</v>
      </c>
      <c r="K15" s="38">
        <f>SUM(I15/G15*100)</f>
        <v>8.847376140808343</v>
      </c>
    </row>
    <row r="16" spans="1:11" ht="63" customHeight="1">
      <c r="A16" s="52" t="s">
        <v>179</v>
      </c>
      <c r="B16" s="11" t="s">
        <v>2</v>
      </c>
      <c r="C16" s="12" t="s">
        <v>3</v>
      </c>
      <c r="D16" s="11"/>
      <c r="E16" s="11"/>
      <c r="F16" s="27">
        <f>F17</f>
        <v>20000</v>
      </c>
      <c r="G16" s="27"/>
      <c r="H16" s="27">
        <f>H17</f>
        <v>3866</v>
      </c>
      <c r="I16" s="27"/>
      <c r="J16" s="37">
        <f aca="true" t="shared" si="0" ref="J16:K21">SUM(H16/F16*100)</f>
        <v>19.33</v>
      </c>
      <c r="K16" s="37"/>
    </row>
    <row r="17" spans="1:11" ht="48" customHeight="1">
      <c r="A17" s="53" t="s">
        <v>63</v>
      </c>
      <c r="B17" s="5" t="s">
        <v>2</v>
      </c>
      <c r="C17" s="6" t="s">
        <v>3</v>
      </c>
      <c r="D17" s="5" t="s">
        <v>64</v>
      </c>
      <c r="E17" s="5"/>
      <c r="F17" s="26">
        <f>SUM(F18:F20)</f>
        <v>20000</v>
      </c>
      <c r="G17" s="26"/>
      <c r="H17" s="26">
        <f>SUM(H18:H20)</f>
        <v>3866</v>
      </c>
      <c r="I17" s="26"/>
      <c r="J17" s="39">
        <f t="shared" si="0"/>
        <v>19.33</v>
      </c>
      <c r="K17" s="39"/>
    </row>
    <row r="18" spans="1:11" ht="32.25" customHeight="1">
      <c r="A18" s="53" t="s">
        <v>65</v>
      </c>
      <c r="B18" s="5" t="s">
        <v>2</v>
      </c>
      <c r="C18" s="6" t="s">
        <v>3</v>
      </c>
      <c r="D18" s="5" t="s">
        <v>64</v>
      </c>
      <c r="E18" s="5" t="s">
        <v>66</v>
      </c>
      <c r="F18" s="26">
        <v>19009</v>
      </c>
      <c r="G18" s="22"/>
      <c r="H18" s="26">
        <v>3651</v>
      </c>
      <c r="I18" s="22"/>
      <c r="J18" s="39">
        <f t="shared" si="0"/>
        <v>19.2066915671524</v>
      </c>
      <c r="K18" s="39"/>
    </row>
    <row r="19" spans="1:11" ht="32.25" customHeight="1">
      <c r="A19" s="53" t="s">
        <v>67</v>
      </c>
      <c r="B19" s="5" t="s">
        <v>2</v>
      </c>
      <c r="C19" s="5" t="s">
        <v>3</v>
      </c>
      <c r="D19" s="5" t="s">
        <v>64</v>
      </c>
      <c r="E19" s="5" t="s">
        <v>68</v>
      </c>
      <c r="F19" s="26">
        <v>976</v>
      </c>
      <c r="G19" s="22"/>
      <c r="H19" s="7">
        <v>215</v>
      </c>
      <c r="I19" s="22"/>
      <c r="J19" s="39">
        <f t="shared" si="0"/>
        <v>22.028688524590166</v>
      </c>
      <c r="K19" s="26"/>
    </row>
    <row r="20" spans="1:11" ht="16.5" customHeight="1">
      <c r="A20" s="53" t="s">
        <v>69</v>
      </c>
      <c r="B20" s="5" t="s">
        <v>2</v>
      </c>
      <c r="C20" s="5" t="s">
        <v>3</v>
      </c>
      <c r="D20" s="5" t="s">
        <v>64</v>
      </c>
      <c r="E20" s="5" t="s">
        <v>70</v>
      </c>
      <c r="F20" s="26">
        <v>15</v>
      </c>
      <c r="G20" s="22"/>
      <c r="H20" s="22"/>
      <c r="I20" s="22"/>
      <c r="J20" s="39"/>
      <c r="K20" s="26"/>
    </row>
    <row r="21" spans="1:11" ht="49.5" customHeight="1">
      <c r="A21" s="54" t="s">
        <v>183</v>
      </c>
      <c r="B21" s="11" t="s">
        <v>2</v>
      </c>
      <c r="C21" s="11" t="s">
        <v>5</v>
      </c>
      <c r="D21" s="11"/>
      <c r="E21" s="11"/>
      <c r="F21" s="27">
        <f>SUM(F22+F26)</f>
        <v>27268</v>
      </c>
      <c r="G21" s="27">
        <f>SUM(G22+G26)</f>
        <v>2685</v>
      </c>
      <c r="H21" s="37">
        <f>SUM(H22+H26)</f>
        <v>6182</v>
      </c>
      <c r="I21" s="37">
        <f>SUM(I22+I26)</f>
        <v>333.5</v>
      </c>
      <c r="J21" s="37">
        <f t="shared" si="0"/>
        <v>22.67126301892328</v>
      </c>
      <c r="K21" s="37">
        <f t="shared" si="0"/>
        <v>12.420856610800744</v>
      </c>
    </row>
    <row r="22" spans="1:11" ht="48.75" customHeight="1">
      <c r="A22" s="53" t="s">
        <v>63</v>
      </c>
      <c r="B22" s="5" t="s">
        <v>2</v>
      </c>
      <c r="C22" s="5" t="s">
        <v>5</v>
      </c>
      <c r="D22" s="5" t="s">
        <v>64</v>
      </c>
      <c r="E22" s="5"/>
      <c r="F22" s="26">
        <f>SUM(F23+F24+F25)</f>
        <v>24583</v>
      </c>
      <c r="G22" s="26"/>
      <c r="H22" s="39">
        <f>SUM(H23+H24+H25)</f>
        <v>5848.5</v>
      </c>
      <c r="I22" s="26"/>
      <c r="J22" s="39">
        <f aca="true" t="shared" si="1" ref="J22:J85">SUM(H22/F22*100)</f>
        <v>23.790831062116098</v>
      </c>
      <c r="K22" s="39"/>
    </row>
    <row r="23" spans="1:11" ht="33.75" customHeight="1">
      <c r="A23" s="53" t="s">
        <v>65</v>
      </c>
      <c r="B23" s="5" t="s">
        <v>2</v>
      </c>
      <c r="C23" s="5" t="s">
        <v>5</v>
      </c>
      <c r="D23" s="5" t="s">
        <v>64</v>
      </c>
      <c r="E23" s="5" t="s">
        <v>66</v>
      </c>
      <c r="F23" s="26">
        <v>17935</v>
      </c>
      <c r="G23" s="22"/>
      <c r="H23" s="50">
        <v>4054.5</v>
      </c>
      <c r="I23" s="22"/>
      <c r="J23" s="39">
        <f t="shared" si="1"/>
        <v>22.606635071090047</v>
      </c>
      <c r="K23" s="39"/>
    </row>
    <row r="24" spans="1:11" ht="32.25" customHeight="1">
      <c r="A24" s="53" t="s">
        <v>67</v>
      </c>
      <c r="B24" s="5" t="s">
        <v>2</v>
      </c>
      <c r="C24" s="5" t="s">
        <v>5</v>
      </c>
      <c r="D24" s="5" t="s">
        <v>64</v>
      </c>
      <c r="E24" s="5" t="s">
        <v>68</v>
      </c>
      <c r="F24" s="26">
        <v>6558</v>
      </c>
      <c r="G24" s="22"/>
      <c r="H24" s="26">
        <v>1780</v>
      </c>
      <c r="I24" s="22"/>
      <c r="J24" s="39">
        <f t="shared" si="1"/>
        <v>27.142421469960354</v>
      </c>
      <c r="K24" s="39"/>
    </row>
    <row r="25" spans="1:11" ht="16.5" customHeight="1">
      <c r="A25" s="53" t="s">
        <v>69</v>
      </c>
      <c r="B25" s="5" t="s">
        <v>2</v>
      </c>
      <c r="C25" s="5" t="s">
        <v>5</v>
      </c>
      <c r="D25" s="5" t="s">
        <v>64</v>
      </c>
      <c r="E25" s="5" t="s">
        <v>70</v>
      </c>
      <c r="F25" s="26">
        <v>90</v>
      </c>
      <c r="G25" s="22"/>
      <c r="H25" s="44">
        <v>14</v>
      </c>
      <c r="I25" s="22"/>
      <c r="J25" s="39">
        <f t="shared" si="1"/>
        <v>15.555555555555555</v>
      </c>
      <c r="K25" s="39"/>
    </row>
    <row r="26" spans="1:11" ht="33" customHeight="1">
      <c r="A26" s="53" t="s">
        <v>155</v>
      </c>
      <c r="B26" s="5" t="s">
        <v>2</v>
      </c>
      <c r="C26" s="5" t="s">
        <v>5</v>
      </c>
      <c r="D26" s="5" t="s">
        <v>156</v>
      </c>
      <c r="E26" s="5"/>
      <c r="F26" s="26">
        <f>SUM(F27+F28)</f>
        <v>2685</v>
      </c>
      <c r="G26" s="26">
        <f>SUM(G27+G28)</f>
        <v>2685</v>
      </c>
      <c r="H26" s="39">
        <f>SUM(H27+H28)</f>
        <v>333.5</v>
      </c>
      <c r="I26" s="39">
        <f>SUM(I27+I28)</f>
        <v>333.5</v>
      </c>
      <c r="J26" s="39">
        <f t="shared" si="1"/>
        <v>12.420856610800744</v>
      </c>
      <c r="K26" s="39">
        <f>SUM(I26/G26*100)</f>
        <v>12.420856610800744</v>
      </c>
    </row>
    <row r="27" spans="1:11" ht="31.5">
      <c r="A27" s="53" t="s">
        <v>65</v>
      </c>
      <c r="B27" s="5" t="s">
        <v>2</v>
      </c>
      <c r="C27" s="5" t="s">
        <v>5</v>
      </c>
      <c r="D27" s="5" t="s">
        <v>156</v>
      </c>
      <c r="E27" s="5" t="s">
        <v>66</v>
      </c>
      <c r="F27" s="26">
        <v>1952</v>
      </c>
      <c r="G27" s="26">
        <v>1952</v>
      </c>
      <c r="H27" s="7">
        <v>331.5</v>
      </c>
      <c r="I27" s="7">
        <v>331.5</v>
      </c>
      <c r="J27" s="39">
        <f t="shared" si="1"/>
        <v>16.982581967213115</v>
      </c>
      <c r="K27" s="39">
        <f>SUM(I27/G27*100)</f>
        <v>16.982581967213115</v>
      </c>
    </row>
    <row r="28" spans="1:11" ht="32.25" customHeight="1">
      <c r="A28" s="53" t="s">
        <v>67</v>
      </c>
      <c r="B28" s="5" t="s">
        <v>2</v>
      </c>
      <c r="C28" s="5" t="s">
        <v>5</v>
      </c>
      <c r="D28" s="5" t="s">
        <v>156</v>
      </c>
      <c r="E28" s="5" t="s">
        <v>68</v>
      </c>
      <c r="F28" s="26">
        <v>733</v>
      </c>
      <c r="G28" s="26">
        <v>733</v>
      </c>
      <c r="H28" s="7">
        <v>2</v>
      </c>
      <c r="I28" s="7">
        <v>2</v>
      </c>
      <c r="J28" s="39">
        <f t="shared" si="1"/>
        <v>0.2728512960436562</v>
      </c>
      <c r="K28" s="39">
        <f>SUM(I28/G28*100)</f>
        <v>0.2728512960436562</v>
      </c>
    </row>
    <row r="29" spans="1:11" ht="47.25" customHeight="1">
      <c r="A29" s="54" t="s">
        <v>29</v>
      </c>
      <c r="B29" s="11" t="s">
        <v>2</v>
      </c>
      <c r="C29" s="11" t="s">
        <v>6</v>
      </c>
      <c r="D29" s="11"/>
      <c r="E29" s="11"/>
      <c r="F29" s="27">
        <f>SUM(F30)</f>
        <v>6114</v>
      </c>
      <c r="G29" s="27"/>
      <c r="H29" s="27">
        <f>SUM(H30)</f>
        <v>1379</v>
      </c>
      <c r="I29" s="27"/>
      <c r="J29" s="37">
        <f t="shared" si="1"/>
        <v>22.554792280013082</v>
      </c>
      <c r="K29" s="37"/>
    </row>
    <row r="30" spans="1:11" ht="47.25">
      <c r="A30" s="53" t="s">
        <v>63</v>
      </c>
      <c r="B30" s="5" t="s">
        <v>2</v>
      </c>
      <c r="C30" s="5" t="s">
        <v>6</v>
      </c>
      <c r="D30" s="5" t="s">
        <v>64</v>
      </c>
      <c r="E30" s="5"/>
      <c r="F30" s="26">
        <f>SUM(F33+F31+F32)</f>
        <v>6114</v>
      </c>
      <c r="G30" s="26"/>
      <c r="H30" s="26">
        <f>SUM(H33+H31+H32)</f>
        <v>1379</v>
      </c>
      <c r="I30" s="26"/>
      <c r="J30" s="39">
        <f t="shared" si="1"/>
        <v>22.554792280013082</v>
      </c>
      <c r="K30" s="39"/>
    </row>
    <row r="31" spans="1:11" ht="31.5">
      <c r="A31" s="53" t="s">
        <v>65</v>
      </c>
      <c r="B31" s="5" t="s">
        <v>2</v>
      </c>
      <c r="C31" s="5" t="s">
        <v>6</v>
      </c>
      <c r="D31" s="5" t="s">
        <v>64</v>
      </c>
      <c r="E31" s="5" t="s">
        <v>66</v>
      </c>
      <c r="F31" s="26">
        <v>5233</v>
      </c>
      <c r="G31" s="22"/>
      <c r="H31" s="26">
        <v>1219</v>
      </c>
      <c r="I31" s="22"/>
      <c r="J31" s="39">
        <f t="shared" si="1"/>
        <v>23.294477355245558</v>
      </c>
      <c r="K31" s="39"/>
    </row>
    <row r="32" spans="1:11" ht="32.25" customHeight="1">
      <c r="A32" s="53" t="s">
        <v>67</v>
      </c>
      <c r="B32" s="5" t="s">
        <v>2</v>
      </c>
      <c r="C32" s="5" t="s">
        <v>6</v>
      </c>
      <c r="D32" s="5" t="s">
        <v>64</v>
      </c>
      <c r="E32" s="5" t="s">
        <v>68</v>
      </c>
      <c r="F32" s="26">
        <v>880</v>
      </c>
      <c r="G32" s="22"/>
      <c r="H32" s="7">
        <v>160</v>
      </c>
      <c r="I32" s="22"/>
      <c r="J32" s="39">
        <f t="shared" si="1"/>
        <v>18.181818181818183</v>
      </c>
      <c r="K32" s="39"/>
    </row>
    <row r="33" spans="1:11" ht="18" customHeight="1">
      <c r="A33" s="53" t="s">
        <v>69</v>
      </c>
      <c r="B33" s="5" t="s">
        <v>2</v>
      </c>
      <c r="C33" s="5" t="s">
        <v>6</v>
      </c>
      <c r="D33" s="5" t="s">
        <v>64</v>
      </c>
      <c r="E33" s="5" t="s">
        <v>70</v>
      </c>
      <c r="F33" s="26">
        <v>1</v>
      </c>
      <c r="G33" s="22"/>
      <c r="H33" s="22"/>
      <c r="I33" s="22"/>
      <c r="J33" s="39"/>
      <c r="K33" s="39"/>
    </row>
    <row r="34" spans="1:11" ht="20.25" customHeight="1">
      <c r="A34" s="54" t="s">
        <v>144</v>
      </c>
      <c r="B34" s="11" t="s">
        <v>2</v>
      </c>
      <c r="C34" s="11" t="s">
        <v>17</v>
      </c>
      <c r="D34" s="11"/>
      <c r="E34" s="11"/>
      <c r="F34" s="27">
        <f>F35</f>
        <v>2300</v>
      </c>
      <c r="G34" s="27"/>
      <c r="H34" s="27"/>
      <c r="I34" s="27"/>
      <c r="J34" s="39"/>
      <c r="K34" s="39"/>
    </row>
    <row r="35" spans="1:11" ht="31.5">
      <c r="A35" s="53" t="s">
        <v>145</v>
      </c>
      <c r="B35" s="5" t="s">
        <v>2</v>
      </c>
      <c r="C35" s="5" t="s">
        <v>17</v>
      </c>
      <c r="D35" s="5" t="s">
        <v>146</v>
      </c>
      <c r="E35" s="5"/>
      <c r="F35" s="26">
        <f>F36</f>
        <v>2300</v>
      </c>
      <c r="G35" s="26"/>
      <c r="H35" s="26"/>
      <c r="I35" s="26"/>
      <c r="J35" s="39"/>
      <c r="K35" s="39"/>
    </row>
    <row r="36" spans="1:11" ht="15.75">
      <c r="A36" s="55" t="s">
        <v>115</v>
      </c>
      <c r="B36" s="5" t="s">
        <v>2</v>
      </c>
      <c r="C36" s="5" t="s">
        <v>17</v>
      </c>
      <c r="D36" s="5" t="s">
        <v>146</v>
      </c>
      <c r="E36" s="5" t="s">
        <v>116</v>
      </c>
      <c r="F36" s="26">
        <v>2300</v>
      </c>
      <c r="G36" s="22"/>
      <c r="H36" s="22"/>
      <c r="I36" s="22"/>
      <c r="J36" s="39"/>
      <c r="K36" s="39"/>
    </row>
    <row r="37" spans="1:11" ht="15.75">
      <c r="A37" s="54" t="s">
        <v>8</v>
      </c>
      <c r="B37" s="11" t="s">
        <v>2</v>
      </c>
      <c r="C37" s="11" t="s">
        <v>7</v>
      </c>
      <c r="D37" s="11"/>
      <c r="E37" s="11"/>
      <c r="F37" s="13">
        <f>SUM(F38)</f>
        <v>500</v>
      </c>
      <c r="G37" s="13"/>
      <c r="H37" s="13">
        <f>SUM(H38)</f>
        <v>62</v>
      </c>
      <c r="I37" s="13"/>
      <c r="J37" s="37">
        <f t="shared" si="1"/>
        <v>12.4</v>
      </c>
      <c r="K37" s="37"/>
    </row>
    <row r="38" spans="1:11" ht="31.5">
      <c r="A38" s="55" t="s">
        <v>71</v>
      </c>
      <c r="B38" s="5" t="s">
        <v>2</v>
      </c>
      <c r="C38" s="5" t="s">
        <v>7</v>
      </c>
      <c r="D38" s="5" t="s">
        <v>72</v>
      </c>
      <c r="E38" s="5"/>
      <c r="F38" s="7">
        <f>SUM(F39)</f>
        <v>500</v>
      </c>
      <c r="G38" s="7"/>
      <c r="H38" s="7">
        <f>SUM(H39)</f>
        <v>62</v>
      </c>
      <c r="I38" s="7"/>
      <c r="J38" s="39">
        <f t="shared" si="1"/>
        <v>12.4</v>
      </c>
      <c r="K38" s="39"/>
    </row>
    <row r="39" spans="1:11" ht="15.75">
      <c r="A39" s="53" t="s">
        <v>73</v>
      </c>
      <c r="B39" s="5" t="s">
        <v>2</v>
      </c>
      <c r="C39" s="5" t="s">
        <v>7</v>
      </c>
      <c r="D39" s="5" t="s">
        <v>72</v>
      </c>
      <c r="E39" s="5" t="s">
        <v>74</v>
      </c>
      <c r="F39" s="7">
        <v>500</v>
      </c>
      <c r="G39" s="22"/>
      <c r="H39" s="7">
        <v>62</v>
      </c>
      <c r="I39" s="22"/>
      <c r="J39" s="39">
        <f t="shared" si="1"/>
        <v>12.4</v>
      </c>
      <c r="K39" s="39"/>
    </row>
    <row r="40" spans="1:11" ht="18" customHeight="1">
      <c r="A40" s="52" t="s">
        <v>33</v>
      </c>
      <c r="B40" s="11" t="s">
        <v>2</v>
      </c>
      <c r="C40" s="11" t="s">
        <v>32</v>
      </c>
      <c r="D40" s="11"/>
      <c r="E40" s="11"/>
      <c r="F40" s="37">
        <f>F41+F43+F48+F54+F56+F60+F63</f>
        <v>61949.5</v>
      </c>
      <c r="G40" s="37">
        <f>G41+G43+G48+G54+G56+G60+G63</f>
        <v>2223.8</v>
      </c>
      <c r="H40" s="37">
        <f>H41+H43+H48+H54+H56+H60+H63</f>
        <v>12233.599999999999</v>
      </c>
      <c r="I40" s="37">
        <f>I41+I43+I48+I54+I56+I60+I63</f>
        <v>100.8</v>
      </c>
      <c r="J40" s="37">
        <f t="shared" si="1"/>
        <v>19.747697721531246</v>
      </c>
      <c r="K40" s="37">
        <f>SUM(I40/G40*100)</f>
        <v>4.532781724975267</v>
      </c>
    </row>
    <row r="41" spans="1:11" ht="48" customHeight="1">
      <c r="A41" s="55" t="s">
        <v>79</v>
      </c>
      <c r="B41" s="5" t="s">
        <v>2</v>
      </c>
      <c r="C41" s="5" t="s">
        <v>32</v>
      </c>
      <c r="D41" s="5" t="s">
        <v>80</v>
      </c>
      <c r="E41" s="5"/>
      <c r="F41" s="7">
        <f>F42</f>
        <v>30</v>
      </c>
      <c r="G41" s="7"/>
      <c r="H41" s="7"/>
      <c r="I41" s="7"/>
      <c r="J41" s="39"/>
      <c r="K41" s="39"/>
    </row>
    <row r="42" spans="1:11" ht="32.25" customHeight="1">
      <c r="A42" s="53" t="s">
        <v>67</v>
      </c>
      <c r="B42" s="5" t="s">
        <v>2</v>
      </c>
      <c r="C42" s="5" t="s">
        <v>32</v>
      </c>
      <c r="D42" s="5" t="s">
        <v>80</v>
      </c>
      <c r="E42" s="5" t="s">
        <v>68</v>
      </c>
      <c r="F42" s="7">
        <v>30</v>
      </c>
      <c r="G42" s="22"/>
      <c r="H42" s="22"/>
      <c r="I42" s="22"/>
      <c r="J42" s="39"/>
      <c r="K42" s="39"/>
    </row>
    <row r="43" spans="1:11" ht="78.75" customHeight="1">
      <c r="A43" s="55" t="s">
        <v>81</v>
      </c>
      <c r="B43" s="5" t="s">
        <v>2</v>
      </c>
      <c r="C43" s="5" t="s">
        <v>32</v>
      </c>
      <c r="D43" s="28" t="s">
        <v>82</v>
      </c>
      <c r="E43" s="28"/>
      <c r="F43" s="26">
        <f>SUM(F44:F47)</f>
        <v>4815</v>
      </c>
      <c r="G43" s="26"/>
      <c r="H43" s="39">
        <f>SUM(H44:H47)</f>
        <v>347.1</v>
      </c>
      <c r="I43" s="26"/>
      <c r="J43" s="39">
        <f t="shared" si="1"/>
        <v>7.208722741433022</v>
      </c>
      <c r="K43" s="39"/>
    </row>
    <row r="44" spans="1:11" ht="18" customHeight="1">
      <c r="A44" s="53" t="s">
        <v>83</v>
      </c>
      <c r="B44" s="5" t="s">
        <v>2</v>
      </c>
      <c r="C44" s="5" t="s">
        <v>32</v>
      </c>
      <c r="D44" s="28" t="s">
        <v>82</v>
      </c>
      <c r="E44" s="28" t="s">
        <v>84</v>
      </c>
      <c r="F44" s="26">
        <v>1487</v>
      </c>
      <c r="G44" s="22"/>
      <c r="H44" s="7">
        <v>212.4</v>
      </c>
      <c r="I44" s="22"/>
      <c r="J44" s="39">
        <f t="shared" si="1"/>
        <v>14.283792871553464</v>
      </c>
      <c r="K44" s="39"/>
    </row>
    <row r="45" spans="1:11" ht="32.25" customHeight="1">
      <c r="A45" s="53" t="s">
        <v>67</v>
      </c>
      <c r="B45" s="5" t="s">
        <v>2</v>
      </c>
      <c r="C45" s="5" t="s">
        <v>32</v>
      </c>
      <c r="D45" s="28" t="s">
        <v>82</v>
      </c>
      <c r="E45" s="28" t="s">
        <v>68</v>
      </c>
      <c r="F45" s="31">
        <v>1022</v>
      </c>
      <c r="G45" s="22"/>
      <c r="H45" s="26">
        <v>133.1</v>
      </c>
      <c r="I45" s="22"/>
      <c r="J45" s="39">
        <f t="shared" si="1"/>
        <v>13.023483365949119</v>
      </c>
      <c r="K45" s="39"/>
    </row>
    <row r="46" spans="1:11" ht="47.25" customHeight="1">
      <c r="A46" s="55" t="s">
        <v>85</v>
      </c>
      <c r="B46" s="5" t="s">
        <v>2</v>
      </c>
      <c r="C46" s="5" t="s">
        <v>32</v>
      </c>
      <c r="D46" s="28" t="s">
        <v>82</v>
      </c>
      <c r="E46" s="28" t="s">
        <v>86</v>
      </c>
      <c r="F46" s="31">
        <v>2300</v>
      </c>
      <c r="G46" s="22"/>
      <c r="H46" s="26"/>
      <c r="I46" s="22"/>
      <c r="J46" s="39">
        <f t="shared" si="1"/>
        <v>0</v>
      </c>
      <c r="K46" s="39"/>
    </row>
    <row r="47" spans="1:11" ht="18" customHeight="1">
      <c r="A47" s="53" t="s">
        <v>69</v>
      </c>
      <c r="B47" s="5" t="s">
        <v>2</v>
      </c>
      <c r="C47" s="5" t="s">
        <v>32</v>
      </c>
      <c r="D47" s="28" t="s">
        <v>82</v>
      </c>
      <c r="E47" s="28" t="s">
        <v>70</v>
      </c>
      <c r="F47" s="31">
        <v>6</v>
      </c>
      <c r="G47" s="22"/>
      <c r="H47" s="7">
        <v>1.6</v>
      </c>
      <c r="I47" s="22"/>
      <c r="J47" s="39">
        <f t="shared" si="1"/>
        <v>26.666666666666668</v>
      </c>
      <c r="K47" s="39"/>
    </row>
    <row r="48" spans="1:11" ht="49.5" customHeight="1">
      <c r="A48" s="56" t="s">
        <v>87</v>
      </c>
      <c r="B48" s="5" t="s">
        <v>2</v>
      </c>
      <c r="C48" s="5" t="s">
        <v>32</v>
      </c>
      <c r="D48" s="5" t="s">
        <v>88</v>
      </c>
      <c r="E48" s="28"/>
      <c r="F48" s="31">
        <f>SUM(F49:F53)</f>
        <v>34867</v>
      </c>
      <c r="G48" s="31">
        <f>SUM(G49:G53)</f>
        <v>1750</v>
      </c>
      <c r="H48" s="36">
        <f>SUM(H49:H53)</f>
        <v>6996.2</v>
      </c>
      <c r="I48" s="31"/>
      <c r="J48" s="39">
        <f t="shared" si="1"/>
        <v>20.06539134425101</v>
      </c>
      <c r="K48" s="39"/>
    </row>
    <row r="49" spans="1:11" ht="17.25" customHeight="1">
      <c r="A49" s="53" t="s">
        <v>83</v>
      </c>
      <c r="B49" s="5" t="s">
        <v>2</v>
      </c>
      <c r="C49" s="5" t="s">
        <v>32</v>
      </c>
      <c r="D49" s="28" t="s">
        <v>88</v>
      </c>
      <c r="E49" s="5" t="s">
        <v>84</v>
      </c>
      <c r="F49" s="26">
        <v>7710</v>
      </c>
      <c r="G49" s="22"/>
      <c r="H49" s="26">
        <v>1783</v>
      </c>
      <c r="I49" s="22"/>
      <c r="J49" s="39">
        <f t="shared" si="1"/>
        <v>23.12581063553826</v>
      </c>
      <c r="K49" s="39"/>
    </row>
    <row r="50" spans="1:11" ht="34.5" customHeight="1">
      <c r="A50" s="53" t="s">
        <v>67</v>
      </c>
      <c r="B50" s="5" t="s">
        <v>2</v>
      </c>
      <c r="C50" s="5" t="s">
        <v>32</v>
      </c>
      <c r="D50" s="5" t="s">
        <v>88</v>
      </c>
      <c r="E50" s="28" t="s">
        <v>68</v>
      </c>
      <c r="F50" s="31">
        <v>9578</v>
      </c>
      <c r="G50" s="31">
        <v>1750</v>
      </c>
      <c r="H50" s="39">
        <v>2067.3</v>
      </c>
      <c r="I50" s="22"/>
      <c r="J50" s="39">
        <f t="shared" si="1"/>
        <v>21.583837961996245</v>
      </c>
      <c r="K50" s="39"/>
    </row>
    <row r="51" spans="1:11" ht="18" customHeight="1">
      <c r="A51" s="55" t="s">
        <v>78</v>
      </c>
      <c r="B51" s="5" t="s">
        <v>2</v>
      </c>
      <c r="C51" s="5" t="s">
        <v>32</v>
      </c>
      <c r="D51" s="28" t="s">
        <v>88</v>
      </c>
      <c r="E51" s="28" t="s">
        <v>76</v>
      </c>
      <c r="F51" s="31">
        <v>9854</v>
      </c>
      <c r="G51" s="22"/>
      <c r="H51" s="26">
        <v>1980</v>
      </c>
      <c r="I51" s="22"/>
      <c r="J51" s="39">
        <f t="shared" si="1"/>
        <v>20.09336310127867</v>
      </c>
      <c r="K51" s="39"/>
    </row>
    <row r="52" spans="1:11" ht="48.75" customHeight="1">
      <c r="A52" s="53" t="s">
        <v>89</v>
      </c>
      <c r="B52" s="5" t="s">
        <v>2</v>
      </c>
      <c r="C52" s="5" t="s">
        <v>32</v>
      </c>
      <c r="D52" s="5" t="s">
        <v>88</v>
      </c>
      <c r="E52" s="5" t="s">
        <v>90</v>
      </c>
      <c r="F52" s="26">
        <v>6443</v>
      </c>
      <c r="G52" s="22"/>
      <c r="H52" s="39">
        <v>1067.7</v>
      </c>
      <c r="I52" s="22"/>
      <c r="J52" s="39">
        <f t="shared" si="1"/>
        <v>16.571472916343318</v>
      </c>
      <c r="K52" s="39"/>
    </row>
    <row r="53" spans="1:11" ht="17.25" customHeight="1">
      <c r="A53" s="53" t="s">
        <v>69</v>
      </c>
      <c r="B53" s="5" t="s">
        <v>2</v>
      </c>
      <c r="C53" s="5" t="s">
        <v>32</v>
      </c>
      <c r="D53" s="5" t="s">
        <v>88</v>
      </c>
      <c r="E53" s="5" t="s">
        <v>70</v>
      </c>
      <c r="F53" s="26">
        <v>1282</v>
      </c>
      <c r="G53" s="22"/>
      <c r="H53" s="39">
        <v>98.2</v>
      </c>
      <c r="I53" s="22"/>
      <c r="J53" s="39">
        <f t="shared" si="1"/>
        <v>7.65990639625585</v>
      </c>
      <c r="K53" s="39"/>
    </row>
    <row r="54" spans="1:11" ht="79.5" customHeight="1">
      <c r="A54" s="53" t="s">
        <v>77</v>
      </c>
      <c r="B54" s="5" t="s">
        <v>2</v>
      </c>
      <c r="C54" s="5" t="s">
        <v>32</v>
      </c>
      <c r="D54" s="5" t="s">
        <v>75</v>
      </c>
      <c r="E54" s="5"/>
      <c r="F54" s="26">
        <f>+F55</f>
        <v>6593</v>
      </c>
      <c r="G54" s="26"/>
      <c r="H54" s="26">
        <f>+H55</f>
        <v>1630</v>
      </c>
      <c r="I54" s="26"/>
      <c r="J54" s="39">
        <f t="shared" si="1"/>
        <v>24.723191263461246</v>
      </c>
      <c r="K54" s="39"/>
    </row>
    <row r="55" spans="1:11" ht="15.75">
      <c r="A55" s="55" t="s">
        <v>78</v>
      </c>
      <c r="B55" s="5" t="s">
        <v>2</v>
      </c>
      <c r="C55" s="5" t="s">
        <v>32</v>
      </c>
      <c r="D55" s="5" t="s">
        <v>75</v>
      </c>
      <c r="E55" s="5" t="s">
        <v>76</v>
      </c>
      <c r="F55" s="26">
        <v>6593</v>
      </c>
      <c r="G55" s="23"/>
      <c r="H55" s="7">
        <v>1630</v>
      </c>
      <c r="I55" s="22"/>
      <c r="J55" s="39">
        <f t="shared" si="1"/>
        <v>24.723191263461246</v>
      </c>
      <c r="K55" s="39"/>
    </row>
    <row r="56" spans="1:11" ht="47.25">
      <c r="A56" s="53" t="s">
        <v>63</v>
      </c>
      <c r="B56" s="5" t="s">
        <v>2</v>
      </c>
      <c r="C56" s="5" t="s">
        <v>32</v>
      </c>
      <c r="D56" s="5" t="s">
        <v>64</v>
      </c>
      <c r="E56" s="5"/>
      <c r="F56" s="26">
        <f>SUM(F57+F58+F59)</f>
        <v>15026</v>
      </c>
      <c r="G56" s="26"/>
      <c r="H56" s="39">
        <f>SUM(H57+H58+H59)</f>
        <v>3014.7999999999997</v>
      </c>
      <c r="I56" s="26"/>
      <c r="J56" s="39">
        <f t="shared" si="1"/>
        <v>20.063889258618392</v>
      </c>
      <c r="K56" s="39"/>
    </row>
    <row r="57" spans="1:11" ht="31.5">
      <c r="A57" s="53" t="s">
        <v>65</v>
      </c>
      <c r="B57" s="5" t="s">
        <v>2</v>
      </c>
      <c r="C57" s="5" t="s">
        <v>32</v>
      </c>
      <c r="D57" s="5" t="s">
        <v>64</v>
      </c>
      <c r="E57" s="5" t="s">
        <v>66</v>
      </c>
      <c r="F57" s="26">
        <v>13767</v>
      </c>
      <c r="G57" s="22"/>
      <c r="H57" s="26">
        <v>2835</v>
      </c>
      <c r="I57" s="22"/>
      <c r="J57" s="39">
        <f t="shared" si="1"/>
        <v>20.592721725866202</v>
      </c>
      <c r="K57" s="39"/>
    </row>
    <row r="58" spans="1:11" ht="32.25" customHeight="1">
      <c r="A58" s="53" t="s">
        <v>67</v>
      </c>
      <c r="B58" s="5" t="s">
        <v>2</v>
      </c>
      <c r="C58" s="5" t="s">
        <v>32</v>
      </c>
      <c r="D58" s="5" t="s">
        <v>64</v>
      </c>
      <c r="E58" s="5" t="s">
        <v>68</v>
      </c>
      <c r="F58" s="26">
        <v>1248</v>
      </c>
      <c r="G58" s="23"/>
      <c r="H58" s="7">
        <v>177.2</v>
      </c>
      <c r="I58" s="22"/>
      <c r="J58" s="39">
        <f t="shared" si="1"/>
        <v>14.198717948717949</v>
      </c>
      <c r="K58" s="39"/>
    </row>
    <row r="59" spans="1:11" ht="18.75" customHeight="1">
      <c r="A59" s="53" t="s">
        <v>69</v>
      </c>
      <c r="B59" s="5" t="s">
        <v>2</v>
      </c>
      <c r="C59" s="5" t="s">
        <v>32</v>
      </c>
      <c r="D59" s="5" t="s">
        <v>64</v>
      </c>
      <c r="E59" s="5" t="s">
        <v>70</v>
      </c>
      <c r="F59" s="26">
        <v>11</v>
      </c>
      <c r="G59" s="23"/>
      <c r="H59" s="7">
        <v>2.6</v>
      </c>
      <c r="I59" s="22"/>
      <c r="J59" s="39">
        <f t="shared" si="1"/>
        <v>23.636363636363637</v>
      </c>
      <c r="K59" s="39"/>
    </row>
    <row r="60" spans="1:11" ht="31.5" customHeight="1">
      <c r="A60" s="53" t="s">
        <v>155</v>
      </c>
      <c r="B60" s="5" t="s">
        <v>2</v>
      </c>
      <c r="C60" s="5" t="s">
        <v>32</v>
      </c>
      <c r="D60" s="5" t="s">
        <v>156</v>
      </c>
      <c r="E60" s="5"/>
      <c r="F60" s="39">
        <f>SUM(F61+F62)</f>
        <v>473.8</v>
      </c>
      <c r="G60" s="39">
        <f>SUM(G61+G62)</f>
        <v>473.8</v>
      </c>
      <c r="H60" s="39">
        <f>SUM(H61+H62)</f>
        <v>100.8</v>
      </c>
      <c r="I60" s="39">
        <f>SUM(I61+I62)</f>
        <v>100.8</v>
      </c>
      <c r="J60" s="39">
        <f t="shared" si="1"/>
        <v>21.274799493457152</v>
      </c>
      <c r="K60" s="39">
        <f>SUM(I60/G60*100)</f>
        <v>21.274799493457152</v>
      </c>
    </row>
    <row r="61" spans="1:11" ht="33" customHeight="1">
      <c r="A61" s="53" t="s">
        <v>65</v>
      </c>
      <c r="B61" s="5" t="s">
        <v>2</v>
      </c>
      <c r="C61" s="5" t="s">
        <v>32</v>
      </c>
      <c r="D61" s="5" t="s">
        <v>156</v>
      </c>
      <c r="E61" s="5" t="s">
        <v>66</v>
      </c>
      <c r="F61" s="39">
        <v>466.7</v>
      </c>
      <c r="G61" s="39">
        <v>466.7</v>
      </c>
      <c r="H61" s="7">
        <v>100.8</v>
      </c>
      <c r="I61" s="7">
        <v>100.8</v>
      </c>
      <c r="J61" s="39">
        <f t="shared" si="1"/>
        <v>21.59845725305335</v>
      </c>
      <c r="K61" s="39">
        <f>SUM(I61/G61*100)</f>
        <v>21.59845725305335</v>
      </c>
    </row>
    <row r="62" spans="1:11" ht="33" customHeight="1">
      <c r="A62" s="53" t="s">
        <v>67</v>
      </c>
      <c r="B62" s="5" t="s">
        <v>2</v>
      </c>
      <c r="C62" s="5" t="s">
        <v>32</v>
      </c>
      <c r="D62" s="5" t="s">
        <v>156</v>
      </c>
      <c r="E62" s="5" t="s">
        <v>68</v>
      </c>
      <c r="F62" s="39">
        <v>7.1</v>
      </c>
      <c r="G62" s="39">
        <v>7.1</v>
      </c>
      <c r="H62" s="22"/>
      <c r="I62" s="22"/>
      <c r="J62" s="39"/>
      <c r="K62" s="39"/>
    </row>
    <row r="63" spans="1:11" ht="34.5" customHeight="1">
      <c r="A63" s="53" t="s">
        <v>162</v>
      </c>
      <c r="B63" s="5" t="s">
        <v>2</v>
      </c>
      <c r="C63" s="5" t="s">
        <v>32</v>
      </c>
      <c r="D63" s="28" t="s">
        <v>163</v>
      </c>
      <c r="E63" s="5"/>
      <c r="F63" s="36">
        <f>SUM(F64)</f>
        <v>144.7</v>
      </c>
      <c r="G63" s="31"/>
      <c r="H63" s="36">
        <v>144.7</v>
      </c>
      <c r="I63" s="36"/>
      <c r="J63" s="39">
        <f t="shared" si="1"/>
        <v>100</v>
      </c>
      <c r="K63" s="39"/>
    </row>
    <row r="64" spans="1:11" ht="18.75" customHeight="1">
      <c r="A64" s="53" t="s">
        <v>164</v>
      </c>
      <c r="B64" s="5" t="s">
        <v>2</v>
      </c>
      <c r="C64" s="5" t="s">
        <v>32</v>
      </c>
      <c r="D64" s="28" t="s">
        <v>163</v>
      </c>
      <c r="E64" s="5" t="s">
        <v>165</v>
      </c>
      <c r="F64" s="36">
        <v>144.7</v>
      </c>
      <c r="G64" s="22"/>
      <c r="H64" s="45">
        <v>144.7</v>
      </c>
      <c r="I64" s="46"/>
      <c r="J64" s="39">
        <f t="shared" si="1"/>
        <v>100</v>
      </c>
      <c r="K64" s="39"/>
    </row>
    <row r="65" spans="1:11" ht="31.5">
      <c r="A65" s="51" t="s">
        <v>184</v>
      </c>
      <c r="B65" s="8" t="s">
        <v>3</v>
      </c>
      <c r="C65" s="8"/>
      <c r="D65" s="33"/>
      <c r="E65" s="33"/>
      <c r="F65" s="34">
        <f>F66+F69+F74</f>
        <v>2948</v>
      </c>
      <c r="G65" s="34">
        <f>G66+G69+G74</f>
        <v>339</v>
      </c>
      <c r="H65" s="34">
        <f>H66+H69+H74</f>
        <v>148</v>
      </c>
      <c r="I65" s="34"/>
      <c r="J65" s="38">
        <f t="shared" si="1"/>
        <v>5.020352781546811</v>
      </c>
      <c r="K65" s="38"/>
    </row>
    <row r="66" spans="1:11" ht="48.75" customHeight="1">
      <c r="A66" s="54" t="s">
        <v>39</v>
      </c>
      <c r="B66" s="11" t="s">
        <v>3</v>
      </c>
      <c r="C66" s="11" t="s">
        <v>20</v>
      </c>
      <c r="D66" s="29"/>
      <c r="E66" s="29"/>
      <c r="F66" s="32">
        <f>F67</f>
        <v>888</v>
      </c>
      <c r="G66" s="32"/>
      <c r="H66" s="32">
        <f>H67</f>
        <v>148</v>
      </c>
      <c r="I66" s="32"/>
      <c r="J66" s="39">
        <f t="shared" si="1"/>
        <v>16.666666666666664</v>
      </c>
      <c r="K66" s="39"/>
    </row>
    <row r="67" spans="1:11" ht="78.75" customHeight="1">
      <c r="A67" s="55" t="s">
        <v>60</v>
      </c>
      <c r="B67" s="5" t="s">
        <v>3</v>
      </c>
      <c r="C67" s="5" t="s">
        <v>20</v>
      </c>
      <c r="D67" s="28" t="s">
        <v>91</v>
      </c>
      <c r="E67" s="28"/>
      <c r="F67" s="31">
        <f>SUM(F68:F68)</f>
        <v>888</v>
      </c>
      <c r="G67" s="31"/>
      <c r="H67" s="31">
        <f>SUM(H68:H68)</f>
        <v>148</v>
      </c>
      <c r="I67" s="31"/>
      <c r="J67" s="39">
        <f t="shared" si="1"/>
        <v>16.666666666666664</v>
      </c>
      <c r="K67" s="39"/>
    </row>
    <row r="68" spans="1:11" ht="33" customHeight="1">
      <c r="A68" s="53" t="s">
        <v>67</v>
      </c>
      <c r="B68" s="5" t="s">
        <v>3</v>
      </c>
      <c r="C68" s="5" t="s">
        <v>20</v>
      </c>
      <c r="D68" s="28" t="s">
        <v>91</v>
      </c>
      <c r="E68" s="28" t="s">
        <v>68</v>
      </c>
      <c r="F68" s="31">
        <v>888</v>
      </c>
      <c r="G68" s="23"/>
      <c r="H68" s="7">
        <v>148</v>
      </c>
      <c r="I68" s="22"/>
      <c r="J68" s="39">
        <f t="shared" si="1"/>
        <v>16.666666666666664</v>
      </c>
      <c r="K68" s="39"/>
    </row>
    <row r="69" spans="1:11" ht="17.25" customHeight="1">
      <c r="A69" s="52" t="s">
        <v>41</v>
      </c>
      <c r="B69" s="11" t="s">
        <v>3</v>
      </c>
      <c r="C69" s="11" t="s">
        <v>16</v>
      </c>
      <c r="D69" s="29"/>
      <c r="E69" s="29"/>
      <c r="F69" s="27">
        <f>F70</f>
        <v>1118</v>
      </c>
      <c r="G69" s="27">
        <f>G70</f>
        <v>339</v>
      </c>
      <c r="H69" s="27"/>
      <c r="I69" s="27"/>
      <c r="J69" s="39"/>
      <c r="K69" s="39"/>
    </row>
    <row r="70" spans="1:11" ht="65.25" customHeight="1">
      <c r="A70" s="57" t="s">
        <v>61</v>
      </c>
      <c r="B70" s="5" t="s">
        <v>3</v>
      </c>
      <c r="C70" s="5" t="s">
        <v>16</v>
      </c>
      <c r="D70" s="28" t="s">
        <v>92</v>
      </c>
      <c r="E70" s="28"/>
      <c r="F70" s="26">
        <f>SUM(F71:F73)</f>
        <v>1118</v>
      </c>
      <c r="G70" s="26">
        <f>SUM(G71:G73)</f>
        <v>339</v>
      </c>
      <c r="H70" s="26"/>
      <c r="I70" s="26"/>
      <c r="J70" s="39"/>
      <c r="K70" s="39"/>
    </row>
    <row r="71" spans="1:11" ht="34.5" customHeight="1">
      <c r="A71" s="53" t="s">
        <v>67</v>
      </c>
      <c r="B71" s="5" t="s">
        <v>3</v>
      </c>
      <c r="C71" s="5" t="s">
        <v>16</v>
      </c>
      <c r="D71" s="28" t="s">
        <v>92</v>
      </c>
      <c r="E71" s="28" t="s">
        <v>68</v>
      </c>
      <c r="F71" s="26">
        <v>329</v>
      </c>
      <c r="G71" s="26"/>
      <c r="H71" s="22"/>
      <c r="I71" s="22"/>
      <c r="J71" s="39"/>
      <c r="K71" s="39"/>
    </row>
    <row r="72" spans="1:11" ht="18.75" customHeight="1">
      <c r="A72" s="53" t="s">
        <v>94</v>
      </c>
      <c r="B72" s="5" t="s">
        <v>3</v>
      </c>
      <c r="C72" s="5" t="s">
        <v>16</v>
      </c>
      <c r="D72" s="28" t="s">
        <v>92</v>
      </c>
      <c r="E72" s="28" t="s">
        <v>93</v>
      </c>
      <c r="F72" s="26">
        <v>339</v>
      </c>
      <c r="G72" s="26">
        <v>339</v>
      </c>
      <c r="H72" s="22"/>
      <c r="I72" s="22"/>
      <c r="J72" s="39"/>
      <c r="K72" s="39"/>
    </row>
    <row r="73" spans="1:11" ht="18.75" customHeight="1">
      <c r="A73" s="53" t="s">
        <v>96</v>
      </c>
      <c r="B73" s="5" t="s">
        <v>3</v>
      </c>
      <c r="C73" s="5" t="s">
        <v>16</v>
      </c>
      <c r="D73" s="28" t="s">
        <v>92</v>
      </c>
      <c r="E73" s="28" t="s">
        <v>95</v>
      </c>
      <c r="F73" s="26">
        <v>450</v>
      </c>
      <c r="G73" s="26"/>
      <c r="H73" s="22"/>
      <c r="I73" s="22"/>
      <c r="J73" s="39"/>
      <c r="K73" s="39"/>
    </row>
    <row r="74" spans="1:11" ht="32.25" customHeight="1">
      <c r="A74" s="58" t="s">
        <v>42</v>
      </c>
      <c r="B74" s="11" t="s">
        <v>3</v>
      </c>
      <c r="C74" s="11" t="s">
        <v>43</v>
      </c>
      <c r="D74" s="29"/>
      <c r="E74" s="29"/>
      <c r="F74" s="27">
        <f>F75</f>
        <v>942</v>
      </c>
      <c r="G74" s="27"/>
      <c r="H74" s="27"/>
      <c r="I74" s="27"/>
      <c r="J74" s="39"/>
      <c r="K74" s="39"/>
    </row>
    <row r="75" spans="1:11" ht="81.75" customHeight="1">
      <c r="A75" s="55" t="s">
        <v>97</v>
      </c>
      <c r="B75" s="5" t="s">
        <v>3</v>
      </c>
      <c r="C75" s="5" t="s">
        <v>43</v>
      </c>
      <c r="D75" s="28" t="s">
        <v>98</v>
      </c>
      <c r="E75" s="28"/>
      <c r="F75" s="26">
        <f>SUM(F76:F77)</f>
        <v>942</v>
      </c>
      <c r="G75" s="26"/>
      <c r="H75" s="26"/>
      <c r="I75" s="26"/>
      <c r="J75" s="39"/>
      <c r="K75" s="39"/>
    </row>
    <row r="76" spans="1:11" ht="33.75" customHeight="1">
      <c r="A76" s="53" t="s">
        <v>67</v>
      </c>
      <c r="B76" s="5" t="s">
        <v>3</v>
      </c>
      <c r="C76" s="5" t="s">
        <v>43</v>
      </c>
      <c r="D76" s="28" t="s">
        <v>98</v>
      </c>
      <c r="E76" s="28" t="s">
        <v>68</v>
      </c>
      <c r="F76" s="26">
        <v>142</v>
      </c>
      <c r="G76" s="23"/>
      <c r="H76" s="22"/>
      <c r="I76" s="22"/>
      <c r="J76" s="39"/>
      <c r="K76" s="39"/>
    </row>
    <row r="77" spans="1:11" ht="17.25" customHeight="1">
      <c r="A77" s="53" t="s">
        <v>96</v>
      </c>
      <c r="B77" s="5" t="s">
        <v>3</v>
      </c>
      <c r="C77" s="5" t="s">
        <v>43</v>
      </c>
      <c r="D77" s="28" t="s">
        <v>98</v>
      </c>
      <c r="E77" s="28" t="s">
        <v>95</v>
      </c>
      <c r="F77" s="26">
        <v>800</v>
      </c>
      <c r="G77" s="23"/>
      <c r="H77" s="22"/>
      <c r="I77" s="22"/>
      <c r="J77" s="39"/>
      <c r="K77" s="39"/>
    </row>
    <row r="78" spans="1:11" ht="15.75" customHeight="1">
      <c r="A78" s="51" t="s">
        <v>47</v>
      </c>
      <c r="B78" s="8" t="s">
        <v>5</v>
      </c>
      <c r="C78" s="8"/>
      <c r="D78" s="33"/>
      <c r="E78" s="33"/>
      <c r="F78" s="30">
        <f>F82+F85+F89+F79</f>
        <v>18843</v>
      </c>
      <c r="G78" s="30">
        <f>G82+G85+G89+G79</f>
        <v>8000</v>
      </c>
      <c r="H78" s="38">
        <f>H82+H85+H89+H79</f>
        <v>2074.5</v>
      </c>
      <c r="I78" s="38">
        <f>I82+I85+I89+I79</f>
        <v>1421.1</v>
      </c>
      <c r="J78" s="38">
        <f t="shared" si="1"/>
        <v>11.009393408692883</v>
      </c>
      <c r="K78" s="38">
        <f>SUM(I78/G78*100)</f>
        <v>17.763749999999998</v>
      </c>
    </row>
    <row r="79" spans="1:11" ht="18.75" customHeight="1">
      <c r="A79" s="52" t="s">
        <v>44</v>
      </c>
      <c r="B79" s="11" t="s">
        <v>5</v>
      </c>
      <c r="C79" s="11" t="s">
        <v>11</v>
      </c>
      <c r="D79" s="11"/>
      <c r="E79" s="11"/>
      <c r="F79" s="13">
        <f>F80</f>
        <v>50</v>
      </c>
      <c r="G79" s="13"/>
      <c r="H79" s="13"/>
      <c r="I79" s="13"/>
      <c r="J79" s="39"/>
      <c r="K79" s="39"/>
    </row>
    <row r="80" spans="1:11" ht="31.5">
      <c r="A80" s="53" t="s">
        <v>99</v>
      </c>
      <c r="B80" s="5" t="s">
        <v>5</v>
      </c>
      <c r="C80" s="5" t="s">
        <v>11</v>
      </c>
      <c r="D80" s="5" t="s">
        <v>100</v>
      </c>
      <c r="E80" s="5"/>
      <c r="F80" s="7">
        <f>F81</f>
        <v>50</v>
      </c>
      <c r="G80" s="7"/>
      <c r="H80" s="7"/>
      <c r="I80" s="7"/>
      <c r="J80" s="39"/>
      <c r="K80" s="39"/>
    </row>
    <row r="81" spans="1:11" ht="50.25" customHeight="1">
      <c r="A81" s="53" t="s">
        <v>89</v>
      </c>
      <c r="B81" s="5" t="s">
        <v>5</v>
      </c>
      <c r="C81" s="5" t="s">
        <v>11</v>
      </c>
      <c r="D81" s="5" t="s">
        <v>100</v>
      </c>
      <c r="E81" s="5" t="s">
        <v>90</v>
      </c>
      <c r="F81" s="7">
        <v>50</v>
      </c>
      <c r="G81" s="22"/>
      <c r="H81" s="22"/>
      <c r="I81" s="22"/>
      <c r="J81" s="39"/>
      <c r="K81" s="39"/>
    </row>
    <row r="82" spans="1:11" ht="15.75">
      <c r="A82" s="52" t="s">
        <v>25</v>
      </c>
      <c r="B82" s="11" t="s">
        <v>5</v>
      </c>
      <c r="C82" s="11" t="s">
        <v>22</v>
      </c>
      <c r="D82" s="11"/>
      <c r="E82" s="11"/>
      <c r="F82" s="27">
        <f>SUM(F83)</f>
        <v>5585</v>
      </c>
      <c r="G82" s="27">
        <f>SUM(G83)</f>
        <v>5000</v>
      </c>
      <c r="H82" s="37">
        <f>SUM(H83)</f>
        <v>1996.5</v>
      </c>
      <c r="I82" s="37">
        <f>SUM(I83)</f>
        <v>1421.1</v>
      </c>
      <c r="J82" s="39">
        <f t="shared" si="1"/>
        <v>35.74753804834378</v>
      </c>
      <c r="K82" s="39">
        <f>SUM(I82/G82*100)</f>
        <v>28.421999999999997</v>
      </c>
    </row>
    <row r="83" spans="1:11" ht="48" customHeight="1">
      <c r="A83" s="53" t="s">
        <v>49</v>
      </c>
      <c r="B83" s="5" t="s">
        <v>5</v>
      </c>
      <c r="C83" s="5" t="s">
        <v>22</v>
      </c>
      <c r="D83" s="5" t="s">
        <v>101</v>
      </c>
      <c r="E83" s="5"/>
      <c r="F83" s="26">
        <f>F84</f>
        <v>5585</v>
      </c>
      <c r="G83" s="26">
        <f>G84</f>
        <v>5000</v>
      </c>
      <c r="H83" s="39">
        <f>H84</f>
        <v>1996.5</v>
      </c>
      <c r="I83" s="39">
        <f>I84</f>
        <v>1421.1</v>
      </c>
      <c r="J83" s="39">
        <f t="shared" si="1"/>
        <v>35.74753804834378</v>
      </c>
      <c r="K83" s="39">
        <f>SUM(I83/G83*100)</f>
        <v>28.421999999999997</v>
      </c>
    </row>
    <row r="84" spans="1:11" ht="49.5" customHeight="1">
      <c r="A84" s="53" t="s">
        <v>89</v>
      </c>
      <c r="B84" s="5" t="s">
        <v>5</v>
      </c>
      <c r="C84" s="5" t="s">
        <v>22</v>
      </c>
      <c r="D84" s="5" t="s">
        <v>101</v>
      </c>
      <c r="E84" s="5" t="s">
        <v>90</v>
      </c>
      <c r="F84" s="26">
        <v>5585</v>
      </c>
      <c r="G84" s="26">
        <v>5000</v>
      </c>
      <c r="H84" s="61">
        <v>1996.5</v>
      </c>
      <c r="I84" s="7">
        <v>1421.1</v>
      </c>
      <c r="J84" s="39">
        <f t="shared" si="1"/>
        <v>35.74753804834378</v>
      </c>
      <c r="K84" s="39">
        <f>SUM(I84/G84*100)</f>
        <v>28.421999999999997</v>
      </c>
    </row>
    <row r="85" spans="1:11" ht="18" customHeight="1">
      <c r="A85" s="54" t="s">
        <v>40</v>
      </c>
      <c r="B85" s="11" t="s">
        <v>5</v>
      </c>
      <c r="C85" s="11" t="s">
        <v>20</v>
      </c>
      <c r="D85" s="11"/>
      <c r="E85" s="11"/>
      <c r="F85" s="27">
        <f>F86</f>
        <v>12208</v>
      </c>
      <c r="G85" s="27">
        <f>G86</f>
        <v>3000</v>
      </c>
      <c r="H85" s="27">
        <f>H86</f>
        <v>78</v>
      </c>
      <c r="I85" s="27"/>
      <c r="J85" s="39">
        <f t="shared" si="1"/>
        <v>0.6389252948885976</v>
      </c>
      <c r="K85" s="39"/>
    </row>
    <row r="86" spans="1:11" ht="66" customHeight="1">
      <c r="A86" s="53" t="s">
        <v>50</v>
      </c>
      <c r="B86" s="5" t="s">
        <v>5</v>
      </c>
      <c r="C86" s="5" t="s">
        <v>20</v>
      </c>
      <c r="D86" s="5" t="s">
        <v>102</v>
      </c>
      <c r="E86" s="5"/>
      <c r="F86" s="26">
        <f>F87+F88</f>
        <v>12208</v>
      </c>
      <c r="G86" s="26">
        <f>G87+G88</f>
        <v>3000</v>
      </c>
      <c r="H86" s="26">
        <f>H87+H88</f>
        <v>78</v>
      </c>
      <c r="I86" s="26"/>
      <c r="J86" s="39">
        <f aca="true" t="shared" si="2" ref="J86:J148">SUM(H86/F86*100)</f>
        <v>0.6389252948885976</v>
      </c>
      <c r="K86" s="39"/>
    </row>
    <row r="87" spans="1:11" ht="33.75" customHeight="1">
      <c r="A87" s="53" t="s">
        <v>67</v>
      </c>
      <c r="B87" s="5" t="s">
        <v>5</v>
      </c>
      <c r="C87" s="5" t="s">
        <v>20</v>
      </c>
      <c r="D87" s="5" t="s">
        <v>102</v>
      </c>
      <c r="E87" s="5" t="s">
        <v>68</v>
      </c>
      <c r="F87" s="26">
        <v>10208</v>
      </c>
      <c r="G87" s="31">
        <v>3000</v>
      </c>
      <c r="H87" s="7">
        <v>78</v>
      </c>
      <c r="I87" s="22"/>
      <c r="J87" s="39">
        <f t="shared" si="2"/>
        <v>0.7641065830721003</v>
      </c>
      <c r="K87" s="39"/>
    </row>
    <row r="88" spans="1:11" ht="16.5" customHeight="1">
      <c r="A88" s="53" t="s">
        <v>94</v>
      </c>
      <c r="B88" s="5" t="s">
        <v>5</v>
      </c>
      <c r="C88" s="5" t="s">
        <v>20</v>
      </c>
      <c r="D88" s="5" t="s">
        <v>102</v>
      </c>
      <c r="E88" s="5" t="s">
        <v>93</v>
      </c>
      <c r="F88" s="31">
        <v>2000</v>
      </c>
      <c r="G88" s="31"/>
      <c r="H88" s="22"/>
      <c r="I88" s="22"/>
      <c r="J88" s="39"/>
      <c r="K88" s="39"/>
    </row>
    <row r="89" spans="1:11" ht="17.25" customHeight="1">
      <c r="A89" s="52" t="s">
        <v>31</v>
      </c>
      <c r="B89" s="11" t="s">
        <v>5</v>
      </c>
      <c r="C89" s="11" t="s">
        <v>9</v>
      </c>
      <c r="D89" s="11"/>
      <c r="E89" s="11"/>
      <c r="F89" s="27">
        <f>SUM(F90)</f>
        <v>1000</v>
      </c>
      <c r="G89" s="27"/>
      <c r="H89" s="27"/>
      <c r="I89" s="27"/>
      <c r="J89" s="39"/>
      <c r="K89" s="39"/>
    </row>
    <row r="90" spans="1:11" ht="68.25" customHeight="1">
      <c r="A90" s="53" t="s">
        <v>48</v>
      </c>
      <c r="B90" s="5" t="s">
        <v>5</v>
      </c>
      <c r="C90" s="5" t="s">
        <v>9</v>
      </c>
      <c r="D90" s="5" t="s">
        <v>103</v>
      </c>
      <c r="E90" s="5"/>
      <c r="F90" s="26">
        <f>SUM(F91)</f>
        <v>1000</v>
      </c>
      <c r="G90" s="26"/>
      <c r="H90" s="26"/>
      <c r="I90" s="26"/>
      <c r="J90" s="39"/>
      <c r="K90" s="39"/>
    </row>
    <row r="91" spans="1:11" ht="49.5" customHeight="1">
      <c r="A91" s="55" t="s">
        <v>85</v>
      </c>
      <c r="B91" s="5" t="s">
        <v>5</v>
      </c>
      <c r="C91" s="5" t="s">
        <v>9</v>
      </c>
      <c r="D91" s="5" t="s">
        <v>103</v>
      </c>
      <c r="E91" s="5" t="s">
        <v>86</v>
      </c>
      <c r="F91" s="26">
        <v>1000</v>
      </c>
      <c r="G91" s="22"/>
      <c r="H91" s="22"/>
      <c r="I91" s="22"/>
      <c r="J91" s="39"/>
      <c r="K91" s="39"/>
    </row>
    <row r="92" spans="1:11" ht="16.5" customHeight="1">
      <c r="A92" s="3" t="s">
        <v>51</v>
      </c>
      <c r="B92" s="8" t="s">
        <v>11</v>
      </c>
      <c r="C92" s="8"/>
      <c r="D92" s="8"/>
      <c r="E92" s="8"/>
      <c r="F92" s="38">
        <f>F93+F98+F105+F118</f>
        <v>136903.2</v>
      </c>
      <c r="G92" s="38">
        <f>G93+G98+G105+G118</f>
        <v>79098.2</v>
      </c>
      <c r="H92" s="38">
        <f>H93+H98+H105+H118</f>
        <v>13875.6</v>
      </c>
      <c r="I92" s="38">
        <f>I93+I98+I105+I118</f>
        <v>2398.7000000000003</v>
      </c>
      <c r="J92" s="38">
        <f t="shared" si="2"/>
        <v>10.135336500534683</v>
      </c>
      <c r="K92" s="38">
        <f>SUM(I92/G92*100)</f>
        <v>3.0325595272711645</v>
      </c>
    </row>
    <row r="93" spans="1:11" ht="17.25" customHeight="1">
      <c r="A93" s="54" t="s">
        <v>26</v>
      </c>
      <c r="B93" s="11" t="s">
        <v>11</v>
      </c>
      <c r="C93" s="11" t="s">
        <v>2</v>
      </c>
      <c r="D93" s="11"/>
      <c r="E93" s="11"/>
      <c r="F93" s="27">
        <f>F94+F96</f>
        <v>11102</v>
      </c>
      <c r="G93" s="27"/>
      <c r="H93" s="27"/>
      <c r="I93" s="27"/>
      <c r="J93" s="39"/>
      <c r="K93" s="39"/>
    </row>
    <row r="94" spans="1:11" ht="78.75" customHeight="1">
      <c r="A94" s="55" t="s">
        <v>105</v>
      </c>
      <c r="B94" s="5" t="s">
        <v>11</v>
      </c>
      <c r="C94" s="5" t="s">
        <v>2</v>
      </c>
      <c r="D94" s="5" t="s">
        <v>104</v>
      </c>
      <c r="E94" s="5"/>
      <c r="F94" s="26">
        <f>F95</f>
        <v>2074</v>
      </c>
      <c r="G94" s="26"/>
      <c r="H94" s="26"/>
      <c r="I94" s="26"/>
      <c r="J94" s="39"/>
      <c r="K94" s="39"/>
    </row>
    <row r="95" spans="1:11" ht="18" customHeight="1">
      <c r="A95" s="55" t="s">
        <v>94</v>
      </c>
      <c r="B95" s="5" t="s">
        <v>11</v>
      </c>
      <c r="C95" s="5" t="s">
        <v>2</v>
      </c>
      <c r="D95" s="5" t="s">
        <v>104</v>
      </c>
      <c r="E95" s="5" t="s">
        <v>93</v>
      </c>
      <c r="F95" s="26">
        <v>2074</v>
      </c>
      <c r="G95" s="22"/>
      <c r="H95" s="22"/>
      <c r="I95" s="22"/>
      <c r="J95" s="39"/>
      <c r="K95" s="39"/>
    </row>
    <row r="96" spans="1:11" ht="33.75" customHeight="1">
      <c r="A96" s="53" t="s">
        <v>153</v>
      </c>
      <c r="B96" s="5" t="s">
        <v>11</v>
      </c>
      <c r="C96" s="5" t="s">
        <v>2</v>
      </c>
      <c r="D96" s="5" t="s">
        <v>154</v>
      </c>
      <c r="E96" s="5"/>
      <c r="F96" s="31">
        <f>F97</f>
        <v>9028</v>
      </c>
      <c r="G96" s="31"/>
      <c r="H96" s="31"/>
      <c r="I96" s="31"/>
      <c r="J96" s="39"/>
      <c r="K96" s="39"/>
    </row>
    <row r="97" spans="1:11" ht="33" customHeight="1">
      <c r="A97" s="53" t="s">
        <v>67</v>
      </c>
      <c r="B97" s="5" t="s">
        <v>11</v>
      </c>
      <c r="C97" s="5" t="s">
        <v>2</v>
      </c>
      <c r="D97" s="5" t="s">
        <v>154</v>
      </c>
      <c r="E97" s="5" t="s">
        <v>68</v>
      </c>
      <c r="F97" s="31">
        <v>9028</v>
      </c>
      <c r="G97" s="22"/>
      <c r="H97" s="22"/>
      <c r="I97" s="22"/>
      <c r="J97" s="39"/>
      <c r="K97" s="39"/>
    </row>
    <row r="98" spans="1:11" ht="18" customHeight="1">
      <c r="A98" s="52" t="s">
        <v>13</v>
      </c>
      <c r="B98" s="11" t="s">
        <v>11</v>
      </c>
      <c r="C98" s="11" t="s">
        <v>4</v>
      </c>
      <c r="D98" s="11"/>
      <c r="E98" s="11"/>
      <c r="F98" s="37">
        <f>F99+F101+F103</f>
        <v>54003.2</v>
      </c>
      <c r="G98" s="37">
        <f>G99+G101+G103</f>
        <v>50685.2</v>
      </c>
      <c r="H98" s="37">
        <f>H99+H101+H103</f>
        <v>317.1</v>
      </c>
      <c r="I98" s="37">
        <f>I99+I101+I103</f>
        <v>153.3</v>
      </c>
      <c r="J98" s="37">
        <f t="shared" si="2"/>
        <v>0.5871874259303153</v>
      </c>
      <c r="K98" s="37">
        <f>SUM(I98/G98*100)</f>
        <v>0.302455154561884</v>
      </c>
    </row>
    <row r="99" spans="1:11" ht="67.5" customHeight="1">
      <c r="A99" s="55" t="s">
        <v>107</v>
      </c>
      <c r="B99" s="5" t="s">
        <v>11</v>
      </c>
      <c r="C99" s="5" t="s">
        <v>4</v>
      </c>
      <c r="D99" s="5" t="s">
        <v>108</v>
      </c>
      <c r="E99" s="5"/>
      <c r="F99" s="26">
        <f>SUM(F100)</f>
        <v>1670</v>
      </c>
      <c r="G99" s="26"/>
      <c r="H99" s="26"/>
      <c r="I99" s="26"/>
      <c r="J99" s="39"/>
      <c r="K99" s="39"/>
    </row>
    <row r="100" spans="1:11" ht="35.25" customHeight="1">
      <c r="A100" s="53" t="s">
        <v>67</v>
      </c>
      <c r="B100" s="5" t="s">
        <v>11</v>
      </c>
      <c r="C100" s="5" t="s">
        <v>4</v>
      </c>
      <c r="D100" s="5" t="s">
        <v>108</v>
      </c>
      <c r="E100" s="5" t="s">
        <v>68</v>
      </c>
      <c r="F100" s="26">
        <v>1670</v>
      </c>
      <c r="G100" s="27"/>
      <c r="H100" s="22"/>
      <c r="I100" s="22"/>
      <c r="J100" s="39"/>
      <c r="K100" s="39"/>
    </row>
    <row r="101" spans="1:11" ht="49.5" customHeight="1">
      <c r="A101" s="53" t="s">
        <v>109</v>
      </c>
      <c r="B101" s="5" t="s">
        <v>11</v>
      </c>
      <c r="C101" s="5" t="s">
        <v>4</v>
      </c>
      <c r="D101" s="5" t="s">
        <v>110</v>
      </c>
      <c r="E101" s="5"/>
      <c r="F101" s="39">
        <f>F102</f>
        <v>50685.2</v>
      </c>
      <c r="G101" s="39">
        <f>G102</f>
        <v>50685.2</v>
      </c>
      <c r="H101" s="39">
        <f>H102</f>
        <v>153.3</v>
      </c>
      <c r="I101" s="39">
        <f>I102</f>
        <v>153.3</v>
      </c>
      <c r="J101" s="39">
        <f>SUM(H101/F101*100)</f>
        <v>0.302455154561884</v>
      </c>
      <c r="K101" s="39">
        <f>SUM(I101/G101*100)</f>
        <v>0.302455154561884</v>
      </c>
    </row>
    <row r="102" spans="1:11" ht="18" customHeight="1">
      <c r="A102" s="53" t="s">
        <v>94</v>
      </c>
      <c r="B102" s="5" t="s">
        <v>11</v>
      </c>
      <c r="C102" s="5" t="s">
        <v>4</v>
      </c>
      <c r="D102" s="5" t="s">
        <v>110</v>
      </c>
      <c r="E102" s="5" t="s">
        <v>93</v>
      </c>
      <c r="F102" s="39">
        <v>50685.2</v>
      </c>
      <c r="G102" s="39">
        <v>50685.2</v>
      </c>
      <c r="H102" s="39">
        <v>153.3</v>
      </c>
      <c r="I102" s="39">
        <v>153.3</v>
      </c>
      <c r="J102" s="39">
        <f t="shared" si="2"/>
        <v>0.302455154561884</v>
      </c>
      <c r="K102" s="39">
        <f>SUM(I102/G102*100)</f>
        <v>0.302455154561884</v>
      </c>
    </row>
    <row r="103" spans="1:11" ht="79.5" customHeight="1">
      <c r="A103" s="53" t="s">
        <v>106</v>
      </c>
      <c r="B103" s="5" t="s">
        <v>11</v>
      </c>
      <c r="C103" s="5" t="s">
        <v>4</v>
      </c>
      <c r="D103" s="5" t="s">
        <v>75</v>
      </c>
      <c r="E103" s="5"/>
      <c r="F103" s="26">
        <f>SUM(F104)</f>
        <v>1648</v>
      </c>
      <c r="G103" s="26"/>
      <c r="H103" s="39">
        <f>SUM(H104)</f>
        <v>163.8</v>
      </c>
      <c r="I103" s="26"/>
      <c r="J103" s="39">
        <f t="shared" si="2"/>
        <v>9.939320388349515</v>
      </c>
      <c r="K103" s="39"/>
    </row>
    <row r="104" spans="1:11" ht="49.5" customHeight="1">
      <c r="A104" s="53" t="s">
        <v>89</v>
      </c>
      <c r="B104" s="5" t="s">
        <v>11</v>
      </c>
      <c r="C104" s="5" t="s">
        <v>4</v>
      </c>
      <c r="D104" s="5" t="s">
        <v>75</v>
      </c>
      <c r="E104" s="5" t="s">
        <v>90</v>
      </c>
      <c r="F104" s="26">
        <v>1648</v>
      </c>
      <c r="G104" s="27"/>
      <c r="H104" s="7">
        <v>163.8</v>
      </c>
      <c r="I104" s="22"/>
      <c r="J104" s="39">
        <f t="shared" si="2"/>
        <v>9.939320388349515</v>
      </c>
      <c r="K104" s="39"/>
    </row>
    <row r="105" spans="1:11" ht="15.75">
      <c r="A105" s="54" t="s">
        <v>14</v>
      </c>
      <c r="B105" s="11" t="s">
        <v>11</v>
      </c>
      <c r="C105" s="11" t="s">
        <v>3</v>
      </c>
      <c r="D105" s="11"/>
      <c r="E105" s="11"/>
      <c r="F105" s="27">
        <f>F106+F108+F112</f>
        <v>66354</v>
      </c>
      <c r="G105" s="27">
        <f>G106+G108+G112</f>
        <v>28413</v>
      </c>
      <c r="H105" s="37">
        <f>H106+H108+H112</f>
        <v>12642.5</v>
      </c>
      <c r="I105" s="37">
        <f>I106+I108+I112</f>
        <v>2245.4</v>
      </c>
      <c r="J105" s="37">
        <f t="shared" si="2"/>
        <v>19.05310908159267</v>
      </c>
      <c r="K105" s="37">
        <f>SUM(I105/G105*100)</f>
        <v>7.902720585647415</v>
      </c>
    </row>
    <row r="106" spans="1:11" ht="49.5" customHeight="1">
      <c r="A106" s="53" t="s">
        <v>180</v>
      </c>
      <c r="B106" s="5" t="s">
        <v>11</v>
      </c>
      <c r="C106" s="5" t="s">
        <v>3</v>
      </c>
      <c r="D106" s="5" t="s">
        <v>101</v>
      </c>
      <c r="E106" s="5"/>
      <c r="F106" s="26">
        <f>F107</f>
        <v>5625</v>
      </c>
      <c r="G106" s="26">
        <f>G107</f>
        <v>2565</v>
      </c>
      <c r="H106" s="26">
        <f>H107</f>
        <v>146</v>
      </c>
      <c r="I106" s="26"/>
      <c r="J106" s="39">
        <f t="shared" si="2"/>
        <v>2.5955555555555554</v>
      </c>
      <c r="K106" s="39"/>
    </row>
    <row r="107" spans="1:11" ht="33" customHeight="1">
      <c r="A107" s="53" t="s">
        <v>67</v>
      </c>
      <c r="B107" s="5" t="s">
        <v>11</v>
      </c>
      <c r="C107" s="5" t="s">
        <v>3</v>
      </c>
      <c r="D107" s="5" t="s">
        <v>101</v>
      </c>
      <c r="E107" s="5" t="s">
        <v>68</v>
      </c>
      <c r="F107" s="26">
        <v>5625</v>
      </c>
      <c r="G107" s="26">
        <v>2565</v>
      </c>
      <c r="H107" s="26">
        <v>146</v>
      </c>
      <c r="I107" s="22"/>
      <c r="J107" s="39">
        <f t="shared" si="2"/>
        <v>2.5955555555555554</v>
      </c>
      <c r="K107" s="39"/>
    </row>
    <row r="108" spans="1:11" ht="31.5">
      <c r="A108" s="55" t="s">
        <v>111</v>
      </c>
      <c r="B108" s="5" t="s">
        <v>11</v>
      </c>
      <c r="C108" s="5" t="s">
        <v>3</v>
      </c>
      <c r="D108" s="5" t="s">
        <v>112</v>
      </c>
      <c r="E108" s="5"/>
      <c r="F108" s="26">
        <f>SUM(F109:F111)</f>
        <v>26714</v>
      </c>
      <c r="G108" s="26"/>
      <c r="H108" s="39">
        <f>SUM(H109:H111)</f>
        <v>6624.2</v>
      </c>
      <c r="I108" s="26"/>
      <c r="J108" s="39">
        <f t="shared" si="2"/>
        <v>24.79673579396571</v>
      </c>
      <c r="K108" s="39"/>
    </row>
    <row r="109" spans="1:11" ht="31.5" customHeight="1">
      <c r="A109" s="53" t="s">
        <v>67</v>
      </c>
      <c r="B109" s="5" t="s">
        <v>11</v>
      </c>
      <c r="C109" s="5" t="s">
        <v>3</v>
      </c>
      <c r="D109" s="5" t="s">
        <v>112</v>
      </c>
      <c r="E109" s="5" t="s">
        <v>68</v>
      </c>
      <c r="F109" s="26">
        <v>5128</v>
      </c>
      <c r="G109" s="26"/>
      <c r="H109" s="22"/>
      <c r="I109" s="22"/>
      <c r="J109" s="39"/>
      <c r="K109" s="39"/>
    </row>
    <row r="110" spans="1:11" ht="50.25" customHeight="1">
      <c r="A110" s="55" t="s">
        <v>85</v>
      </c>
      <c r="B110" s="28" t="s">
        <v>11</v>
      </c>
      <c r="C110" s="28" t="s">
        <v>3</v>
      </c>
      <c r="D110" s="28" t="s">
        <v>112</v>
      </c>
      <c r="E110" s="28" t="s">
        <v>86</v>
      </c>
      <c r="F110" s="31">
        <v>300</v>
      </c>
      <c r="G110" s="26"/>
      <c r="H110" s="22"/>
      <c r="I110" s="22"/>
      <c r="J110" s="39"/>
      <c r="K110" s="39"/>
    </row>
    <row r="111" spans="1:11" ht="48.75" customHeight="1">
      <c r="A111" s="53" t="s">
        <v>89</v>
      </c>
      <c r="B111" s="28" t="s">
        <v>11</v>
      </c>
      <c r="C111" s="28" t="s">
        <v>3</v>
      </c>
      <c r="D111" s="28" t="s">
        <v>112</v>
      </c>
      <c r="E111" s="28" t="s">
        <v>90</v>
      </c>
      <c r="F111" s="31">
        <v>21286</v>
      </c>
      <c r="G111" s="26"/>
      <c r="H111" s="61">
        <v>6624.2</v>
      </c>
      <c r="I111" s="22"/>
      <c r="J111" s="39">
        <f t="shared" si="2"/>
        <v>31.119984966644743</v>
      </c>
      <c r="K111" s="39"/>
    </row>
    <row r="112" spans="1:11" ht="48" customHeight="1">
      <c r="A112" s="55" t="s">
        <v>113</v>
      </c>
      <c r="B112" s="5" t="s">
        <v>11</v>
      </c>
      <c r="C112" s="5" t="s">
        <v>3</v>
      </c>
      <c r="D112" s="5" t="s">
        <v>114</v>
      </c>
      <c r="E112" s="5"/>
      <c r="F112" s="26">
        <f>SUM(F113:F117)</f>
        <v>34015</v>
      </c>
      <c r="G112" s="26">
        <f>SUM(G113:G117)</f>
        <v>25848</v>
      </c>
      <c r="H112" s="39">
        <f>SUM(H113:H117)</f>
        <v>5872.3</v>
      </c>
      <c r="I112" s="39">
        <f>SUM(I113:I117)</f>
        <v>2245.4</v>
      </c>
      <c r="J112" s="39">
        <f t="shared" si="2"/>
        <v>17.263854181978537</v>
      </c>
      <c r="K112" s="39">
        <f>SUM(I112/G112*100)</f>
        <v>8.686939028164655</v>
      </c>
    </row>
    <row r="113" spans="1:11" ht="31.5" customHeight="1">
      <c r="A113" s="53" t="s">
        <v>67</v>
      </c>
      <c r="B113" s="5" t="s">
        <v>11</v>
      </c>
      <c r="C113" s="5" t="s">
        <v>3</v>
      </c>
      <c r="D113" s="5" t="s">
        <v>114</v>
      </c>
      <c r="E113" s="5" t="s">
        <v>68</v>
      </c>
      <c r="F113" s="26">
        <v>32508</v>
      </c>
      <c r="G113" s="26">
        <v>24806</v>
      </c>
      <c r="H113" s="39">
        <v>5872.3</v>
      </c>
      <c r="I113" s="39">
        <v>2245.4</v>
      </c>
      <c r="J113" s="39">
        <f t="shared" si="2"/>
        <v>18.064168819982772</v>
      </c>
      <c r="K113" s="39">
        <f>SUM(I113/G113*100)</f>
        <v>9.051842296218657</v>
      </c>
    </row>
    <row r="114" spans="1:11" ht="18.75" customHeight="1">
      <c r="A114" s="53" t="s">
        <v>94</v>
      </c>
      <c r="B114" s="5" t="s">
        <v>11</v>
      </c>
      <c r="C114" s="5" t="s">
        <v>3</v>
      </c>
      <c r="D114" s="5" t="s">
        <v>114</v>
      </c>
      <c r="E114" s="5" t="s">
        <v>93</v>
      </c>
      <c r="F114" s="26">
        <v>542</v>
      </c>
      <c r="G114" s="26">
        <v>542</v>
      </c>
      <c r="H114" s="22"/>
      <c r="I114" s="22"/>
      <c r="J114" s="39"/>
      <c r="K114" s="39"/>
    </row>
    <row r="115" spans="1:11" ht="20.25" customHeight="1">
      <c r="A115" s="53" t="s">
        <v>96</v>
      </c>
      <c r="B115" s="5" t="s">
        <v>11</v>
      </c>
      <c r="C115" s="5" t="s">
        <v>3</v>
      </c>
      <c r="D115" s="5" t="s">
        <v>114</v>
      </c>
      <c r="E115" s="5" t="s">
        <v>95</v>
      </c>
      <c r="F115" s="26">
        <v>500</v>
      </c>
      <c r="G115" s="26">
        <v>500</v>
      </c>
      <c r="H115" s="22"/>
      <c r="I115" s="22"/>
      <c r="J115" s="39"/>
      <c r="K115" s="39"/>
    </row>
    <row r="116" spans="1:11" ht="48" customHeight="1">
      <c r="A116" s="53" t="s">
        <v>89</v>
      </c>
      <c r="B116" s="5" t="s">
        <v>11</v>
      </c>
      <c r="C116" s="5" t="s">
        <v>3</v>
      </c>
      <c r="D116" s="5" t="s">
        <v>114</v>
      </c>
      <c r="E116" s="5" t="s">
        <v>90</v>
      </c>
      <c r="F116" s="26">
        <v>400</v>
      </c>
      <c r="G116" s="26"/>
      <c r="H116" s="22"/>
      <c r="I116" s="22"/>
      <c r="J116" s="39"/>
      <c r="K116" s="39"/>
    </row>
    <row r="117" spans="1:11" ht="19.5" customHeight="1">
      <c r="A117" s="53" t="s">
        <v>115</v>
      </c>
      <c r="B117" s="5" t="s">
        <v>11</v>
      </c>
      <c r="C117" s="5" t="s">
        <v>3</v>
      </c>
      <c r="D117" s="5" t="s">
        <v>114</v>
      </c>
      <c r="E117" s="5" t="s">
        <v>116</v>
      </c>
      <c r="F117" s="26">
        <v>65</v>
      </c>
      <c r="G117" s="26"/>
      <c r="H117" s="22"/>
      <c r="I117" s="22"/>
      <c r="J117" s="39"/>
      <c r="K117" s="39"/>
    </row>
    <row r="118" spans="1:11" ht="31.5">
      <c r="A118" s="52" t="s">
        <v>12</v>
      </c>
      <c r="B118" s="11" t="s">
        <v>11</v>
      </c>
      <c r="C118" s="11" t="s">
        <v>11</v>
      </c>
      <c r="D118" s="11"/>
      <c r="E118" s="11"/>
      <c r="F118" s="27">
        <f>SUM(F119)</f>
        <v>5444</v>
      </c>
      <c r="G118" s="27"/>
      <c r="H118" s="27">
        <f>SUM(H119)</f>
        <v>916</v>
      </c>
      <c r="I118" s="27"/>
      <c r="J118" s="37">
        <f t="shared" si="2"/>
        <v>16.82586333578251</v>
      </c>
      <c r="K118" s="39"/>
    </row>
    <row r="119" spans="1:11" ht="48" customHeight="1">
      <c r="A119" s="59" t="s">
        <v>63</v>
      </c>
      <c r="B119" s="5" t="s">
        <v>11</v>
      </c>
      <c r="C119" s="5" t="s">
        <v>11</v>
      </c>
      <c r="D119" s="5" t="s">
        <v>64</v>
      </c>
      <c r="E119" s="5"/>
      <c r="F119" s="26">
        <f>SUM(F122+F121+F120)</f>
        <v>5444</v>
      </c>
      <c r="G119" s="26"/>
      <c r="H119" s="26">
        <f>SUM(H122+H121+H120)</f>
        <v>916</v>
      </c>
      <c r="I119" s="26"/>
      <c r="J119" s="39">
        <f t="shared" si="2"/>
        <v>16.82586333578251</v>
      </c>
      <c r="K119" s="39"/>
    </row>
    <row r="120" spans="1:11" ht="31.5">
      <c r="A120" s="53" t="s">
        <v>65</v>
      </c>
      <c r="B120" s="5" t="s">
        <v>11</v>
      </c>
      <c r="C120" s="5" t="s">
        <v>11</v>
      </c>
      <c r="D120" s="5" t="s">
        <v>64</v>
      </c>
      <c r="E120" s="5" t="s">
        <v>66</v>
      </c>
      <c r="F120" s="26">
        <v>5152</v>
      </c>
      <c r="G120" s="22"/>
      <c r="H120" s="7">
        <v>885</v>
      </c>
      <c r="I120" s="22"/>
      <c r="J120" s="39">
        <f t="shared" si="2"/>
        <v>17.1777950310559</v>
      </c>
      <c r="K120" s="39"/>
    </row>
    <row r="121" spans="1:11" ht="32.25" customHeight="1">
      <c r="A121" s="53" t="s">
        <v>67</v>
      </c>
      <c r="B121" s="5" t="s">
        <v>11</v>
      </c>
      <c r="C121" s="5" t="s">
        <v>11</v>
      </c>
      <c r="D121" s="5" t="s">
        <v>64</v>
      </c>
      <c r="E121" s="5" t="s">
        <v>68</v>
      </c>
      <c r="F121" s="26">
        <v>291</v>
      </c>
      <c r="G121" s="22"/>
      <c r="H121" s="7">
        <v>31</v>
      </c>
      <c r="I121" s="22"/>
      <c r="J121" s="39">
        <f t="shared" si="2"/>
        <v>10.652920962199312</v>
      </c>
      <c r="K121" s="39"/>
    </row>
    <row r="122" spans="1:11" ht="18" customHeight="1">
      <c r="A122" s="53" t="s">
        <v>69</v>
      </c>
      <c r="B122" s="5" t="s">
        <v>11</v>
      </c>
      <c r="C122" s="5" t="s">
        <v>11</v>
      </c>
      <c r="D122" s="5" t="s">
        <v>64</v>
      </c>
      <c r="E122" s="5" t="s">
        <v>70</v>
      </c>
      <c r="F122" s="31">
        <v>1</v>
      </c>
      <c r="G122" s="22"/>
      <c r="H122" s="22"/>
      <c r="I122" s="22"/>
      <c r="J122" s="39"/>
      <c r="K122" s="39"/>
    </row>
    <row r="123" spans="1:11" ht="18" customHeight="1">
      <c r="A123" s="51" t="s">
        <v>52</v>
      </c>
      <c r="B123" s="8" t="s">
        <v>6</v>
      </c>
      <c r="C123" s="8"/>
      <c r="D123" s="8"/>
      <c r="E123" s="8"/>
      <c r="F123" s="34">
        <f>F124</f>
        <v>11556</v>
      </c>
      <c r="G123" s="34"/>
      <c r="H123" s="47">
        <f>H124</f>
        <v>1183.1000000000001</v>
      </c>
      <c r="I123" s="34"/>
      <c r="J123" s="38">
        <f t="shared" si="2"/>
        <v>10.23797161647629</v>
      </c>
      <c r="K123" s="38"/>
    </row>
    <row r="124" spans="1:11" ht="20.25" customHeight="1">
      <c r="A124" s="60" t="s">
        <v>28</v>
      </c>
      <c r="B124" s="11" t="s">
        <v>6</v>
      </c>
      <c r="C124" s="11" t="s">
        <v>11</v>
      </c>
      <c r="D124" s="11"/>
      <c r="E124" s="11"/>
      <c r="F124" s="27">
        <f>SUM(F125)</f>
        <v>11556</v>
      </c>
      <c r="G124" s="27"/>
      <c r="H124" s="37">
        <f>SUM(H125)</f>
        <v>1183.1000000000001</v>
      </c>
      <c r="I124" s="27"/>
      <c r="J124" s="37">
        <f t="shared" si="2"/>
        <v>10.23797161647629</v>
      </c>
      <c r="K124" s="37"/>
    </row>
    <row r="125" spans="1:11" ht="31.5">
      <c r="A125" s="55" t="s">
        <v>117</v>
      </c>
      <c r="B125" s="5" t="s">
        <v>6</v>
      </c>
      <c r="C125" s="5" t="s">
        <v>11</v>
      </c>
      <c r="D125" s="5" t="s">
        <v>112</v>
      </c>
      <c r="E125" s="5"/>
      <c r="F125" s="26">
        <f>SUM(F126:F131)</f>
        <v>11556</v>
      </c>
      <c r="G125" s="26"/>
      <c r="H125" s="39">
        <f>SUM(H126:H131)</f>
        <v>1183.1000000000001</v>
      </c>
      <c r="I125" s="26"/>
      <c r="J125" s="39">
        <f t="shared" si="2"/>
        <v>10.23797161647629</v>
      </c>
      <c r="K125" s="39"/>
    </row>
    <row r="126" spans="1:11" ht="19.5" customHeight="1">
      <c r="A126" s="53" t="s">
        <v>83</v>
      </c>
      <c r="B126" s="5" t="s">
        <v>6</v>
      </c>
      <c r="C126" s="5" t="s">
        <v>11</v>
      </c>
      <c r="D126" s="5" t="s">
        <v>112</v>
      </c>
      <c r="E126" s="5" t="s">
        <v>84</v>
      </c>
      <c r="F126" s="26">
        <v>2649</v>
      </c>
      <c r="G126" s="22"/>
      <c r="H126" s="7">
        <v>399</v>
      </c>
      <c r="I126" s="22"/>
      <c r="J126" s="39">
        <f t="shared" si="2"/>
        <v>15.062287655719139</v>
      </c>
      <c r="K126" s="39"/>
    </row>
    <row r="127" spans="1:11" ht="32.25" customHeight="1">
      <c r="A127" s="53" t="s">
        <v>67</v>
      </c>
      <c r="B127" s="5" t="s">
        <v>6</v>
      </c>
      <c r="C127" s="5" t="s">
        <v>11</v>
      </c>
      <c r="D127" s="5" t="s">
        <v>112</v>
      </c>
      <c r="E127" s="5" t="s">
        <v>68</v>
      </c>
      <c r="F127" s="26">
        <v>1974</v>
      </c>
      <c r="G127" s="22"/>
      <c r="H127" s="7">
        <v>152.6</v>
      </c>
      <c r="I127" s="22"/>
      <c r="J127" s="39">
        <f t="shared" si="2"/>
        <v>7.7304964539007095</v>
      </c>
      <c r="K127" s="39"/>
    </row>
    <row r="128" spans="1:11" ht="18" customHeight="1">
      <c r="A128" s="56" t="s">
        <v>78</v>
      </c>
      <c r="B128" s="28" t="s">
        <v>6</v>
      </c>
      <c r="C128" s="28" t="s">
        <v>11</v>
      </c>
      <c r="D128" s="28" t="s">
        <v>112</v>
      </c>
      <c r="E128" s="28" t="s">
        <v>76</v>
      </c>
      <c r="F128" s="26">
        <v>50</v>
      </c>
      <c r="G128" s="22"/>
      <c r="H128" s="7"/>
      <c r="I128" s="22"/>
      <c r="J128" s="39"/>
      <c r="K128" s="39"/>
    </row>
    <row r="129" spans="1:11" ht="18.75" customHeight="1">
      <c r="A129" s="56" t="s">
        <v>96</v>
      </c>
      <c r="B129" s="28" t="s">
        <v>6</v>
      </c>
      <c r="C129" s="28" t="s">
        <v>11</v>
      </c>
      <c r="D129" s="28" t="s">
        <v>112</v>
      </c>
      <c r="E129" s="28" t="s">
        <v>95</v>
      </c>
      <c r="F129" s="26">
        <v>88</v>
      </c>
      <c r="G129" s="22"/>
      <c r="H129" s="7"/>
      <c r="I129" s="22"/>
      <c r="J129" s="39"/>
      <c r="K129" s="39"/>
    </row>
    <row r="130" spans="1:11" ht="50.25" customHeight="1">
      <c r="A130" s="53" t="s">
        <v>89</v>
      </c>
      <c r="B130" s="5" t="s">
        <v>6</v>
      </c>
      <c r="C130" s="5" t="s">
        <v>11</v>
      </c>
      <c r="D130" s="5" t="s">
        <v>112</v>
      </c>
      <c r="E130" s="5" t="s">
        <v>90</v>
      </c>
      <c r="F130" s="26">
        <v>6785</v>
      </c>
      <c r="G130" s="22"/>
      <c r="H130" s="7">
        <v>629.7</v>
      </c>
      <c r="I130" s="22"/>
      <c r="J130" s="39">
        <f t="shared" si="2"/>
        <v>9.280766396462786</v>
      </c>
      <c r="K130" s="39"/>
    </row>
    <row r="131" spans="1:11" ht="18" customHeight="1">
      <c r="A131" s="53" t="s">
        <v>69</v>
      </c>
      <c r="B131" s="5" t="s">
        <v>6</v>
      </c>
      <c r="C131" s="5" t="s">
        <v>11</v>
      </c>
      <c r="D131" s="5" t="s">
        <v>112</v>
      </c>
      <c r="E131" s="5" t="s">
        <v>70</v>
      </c>
      <c r="F131" s="26">
        <v>10</v>
      </c>
      <c r="G131" s="22"/>
      <c r="H131" s="7">
        <v>1.8</v>
      </c>
      <c r="I131" s="22"/>
      <c r="J131" s="39">
        <f t="shared" si="2"/>
        <v>18</v>
      </c>
      <c r="K131" s="39"/>
    </row>
    <row r="132" spans="1:11" ht="18" customHeight="1">
      <c r="A132" s="51" t="s">
        <v>53</v>
      </c>
      <c r="B132" s="8" t="s">
        <v>17</v>
      </c>
      <c r="C132" s="8"/>
      <c r="D132" s="8"/>
      <c r="E132" s="8"/>
      <c r="F132" s="30">
        <f>F138+F147+F133</f>
        <v>136370</v>
      </c>
      <c r="G132" s="30">
        <f>G138+G147+G133</f>
        <v>22222</v>
      </c>
      <c r="H132" s="38">
        <f>H138+H147+H133</f>
        <v>28750.1</v>
      </c>
      <c r="I132" s="30"/>
      <c r="J132" s="38">
        <f t="shared" si="2"/>
        <v>21.082422820268388</v>
      </c>
      <c r="K132" s="38"/>
    </row>
    <row r="133" spans="1:11" ht="18" customHeight="1">
      <c r="A133" s="52" t="s">
        <v>149</v>
      </c>
      <c r="B133" s="11" t="s">
        <v>17</v>
      </c>
      <c r="C133" s="11" t="s">
        <v>2</v>
      </c>
      <c r="D133" s="11"/>
      <c r="E133" s="11"/>
      <c r="F133" s="27">
        <f>F134+F136</f>
        <v>5360</v>
      </c>
      <c r="G133" s="27"/>
      <c r="H133" s="37">
        <f>H134+H136</f>
        <v>241.4</v>
      </c>
      <c r="I133" s="27"/>
      <c r="J133" s="37">
        <f t="shared" si="2"/>
        <v>4.503731343283582</v>
      </c>
      <c r="K133" s="37"/>
    </row>
    <row r="134" spans="1:11" ht="48.75" customHeight="1">
      <c r="A134" s="53" t="s">
        <v>150</v>
      </c>
      <c r="B134" s="5" t="s">
        <v>17</v>
      </c>
      <c r="C134" s="5" t="s">
        <v>2</v>
      </c>
      <c r="D134" s="5" t="s">
        <v>119</v>
      </c>
      <c r="E134" s="5"/>
      <c r="F134" s="26">
        <f>F135</f>
        <v>3106</v>
      </c>
      <c r="G134" s="26"/>
      <c r="H134" s="26"/>
      <c r="I134" s="26"/>
      <c r="J134" s="39"/>
      <c r="K134" s="39"/>
    </row>
    <row r="135" spans="1:11" ht="18" customHeight="1">
      <c r="A135" s="53" t="s">
        <v>94</v>
      </c>
      <c r="B135" s="5" t="s">
        <v>17</v>
      </c>
      <c r="C135" s="5" t="s">
        <v>2</v>
      </c>
      <c r="D135" s="5" t="s">
        <v>119</v>
      </c>
      <c r="E135" s="5" t="s">
        <v>93</v>
      </c>
      <c r="F135" s="26">
        <v>3106</v>
      </c>
      <c r="G135" s="30"/>
      <c r="H135" s="22"/>
      <c r="I135" s="22"/>
      <c r="J135" s="39"/>
      <c r="K135" s="39"/>
    </row>
    <row r="136" spans="1:11" ht="48" customHeight="1">
      <c r="A136" s="55" t="s">
        <v>151</v>
      </c>
      <c r="B136" s="5" t="s">
        <v>17</v>
      </c>
      <c r="C136" s="5" t="s">
        <v>2</v>
      </c>
      <c r="D136" s="5" t="s">
        <v>152</v>
      </c>
      <c r="E136" s="5"/>
      <c r="F136" s="26">
        <f>SUM(F137)</f>
        <v>2254</v>
      </c>
      <c r="G136" s="26"/>
      <c r="H136" s="39">
        <f>SUM(H137)</f>
        <v>241.4</v>
      </c>
      <c r="I136" s="22"/>
      <c r="J136" s="39">
        <f t="shared" si="2"/>
        <v>10.709849157054126</v>
      </c>
      <c r="K136" s="39"/>
    </row>
    <row r="137" spans="1:11" ht="18" customHeight="1">
      <c r="A137" s="53" t="s">
        <v>94</v>
      </c>
      <c r="B137" s="5" t="s">
        <v>17</v>
      </c>
      <c r="C137" s="5" t="s">
        <v>2</v>
      </c>
      <c r="D137" s="5" t="s">
        <v>152</v>
      </c>
      <c r="E137" s="5" t="s">
        <v>93</v>
      </c>
      <c r="F137" s="26">
        <v>2254</v>
      </c>
      <c r="G137" s="30"/>
      <c r="H137" s="7">
        <v>241.4</v>
      </c>
      <c r="I137" s="22"/>
      <c r="J137" s="39">
        <f t="shared" si="2"/>
        <v>10.709849157054126</v>
      </c>
      <c r="K137" s="39"/>
    </row>
    <row r="138" spans="1:11" ht="17.25" customHeight="1">
      <c r="A138" s="54" t="s">
        <v>18</v>
      </c>
      <c r="B138" s="11" t="s">
        <v>17</v>
      </c>
      <c r="C138" s="11" t="s">
        <v>4</v>
      </c>
      <c r="D138" s="11"/>
      <c r="E138" s="11"/>
      <c r="F138" s="27">
        <f>F139+F143+F145</f>
        <v>109897</v>
      </c>
      <c r="G138" s="27">
        <f>G139+G143+G145</f>
        <v>20845</v>
      </c>
      <c r="H138" s="37">
        <f>H139+H143+H145</f>
        <v>23821.6</v>
      </c>
      <c r="I138" s="27"/>
      <c r="J138" s="37">
        <f t="shared" si="2"/>
        <v>21.676296896184606</v>
      </c>
      <c r="K138" s="37"/>
    </row>
    <row r="139" spans="1:11" ht="49.5" customHeight="1">
      <c r="A139" s="53" t="s">
        <v>118</v>
      </c>
      <c r="B139" s="5" t="s">
        <v>17</v>
      </c>
      <c r="C139" s="5" t="s">
        <v>4</v>
      </c>
      <c r="D139" s="5" t="s">
        <v>119</v>
      </c>
      <c r="E139" s="28"/>
      <c r="F139" s="26">
        <f>SUM(F140:F142)</f>
        <v>82146</v>
      </c>
      <c r="G139" s="26">
        <f>SUM(G140:G142)</f>
        <v>10845</v>
      </c>
      <c r="H139" s="39">
        <f>SUM(H140:H142)</f>
        <v>16909.6</v>
      </c>
      <c r="I139" s="26"/>
      <c r="J139" s="39">
        <f t="shared" si="2"/>
        <v>20.584812407177463</v>
      </c>
      <c r="K139" s="39"/>
    </row>
    <row r="140" spans="1:11" ht="32.25" customHeight="1">
      <c r="A140" s="53" t="s">
        <v>67</v>
      </c>
      <c r="B140" s="5" t="s">
        <v>17</v>
      </c>
      <c r="C140" s="5" t="s">
        <v>4</v>
      </c>
      <c r="D140" s="5" t="s">
        <v>119</v>
      </c>
      <c r="E140" s="5" t="s">
        <v>68</v>
      </c>
      <c r="F140" s="26">
        <v>8905</v>
      </c>
      <c r="G140" s="26">
        <v>8905</v>
      </c>
      <c r="H140" s="22"/>
      <c r="I140" s="22"/>
      <c r="J140" s="39"/>
      <c r="K140" s="39"/>
    </row>
    <row r="141" spans="1:11" ht="17.25" customHeight="1">
      <c r="A141" s="53" t="s">
        <v>94</v>
      </c>
      <c r="B141" s="5" t="s">
        <v>17</v>
      </c>
      <c r="C141" s="5" t="s">
        <v>4</v>
      </c>
      <c r="D141" s="5" t="s">
        <v>119</v>
      </c>
      <c r="E141" s="5" t="s">
        <v>93</v>
      </c>
      <c r="F141" s="26">
        <v>11760</v>
      </c>
      <c r="G141" s="26"/>
      <c r="H141" s="22"/>
      <c r="I141" s="22"/>
      <c r="J141" s="39"/>
      <c r="K141" s="39"/>
    </row>
    <row r="142" spans="1:11" ht="18" customHeight="1">
      <c r="A142" s="55" t="s">
        <v>96</v>
      </c>
      <c r="B142" s="28" t="s">
        <v>17</v>
      </c>
      <c r="C142" s="28" t="s">
        <v>4</v>
      </c>
      <c r="D142" s="28" t="s">
        <v>119</v>
      </c>
      <c r="E142" s="28" t="s">
        <v>95</v>
      </c>
      <c r="F142" s="26">
        <v>61481</v>
      </c>
      <c r="G142" s="26">
        <v>1940</v>
      </c>
      <c r="H142" s="39">
        <v>16909.6</v>
      </c>
      <c r="I142" s="22"/>
      <c r="J142" s="39">
        <f t="shared" si="2"/>
        <v>27.5037816561214</v>
      </c>
      <c r="K142" s="39"/>
    </row>
    <row r="143" spans="1:11" ht="49.5" customHeight="1">
      <c r="A143" s="55" t="s">
        <v>120</v>
      </c>
      <c r="B143" s="5" t="s">
        <v>17</v>
      </c>
      <c r="C143" s="5" t="s">
        <v>4</v>
      </c>
      <c r="D143" s="5" t="s">
        <v>121</v>
      </c>
      <c r="E143" s="28"/>
      <c r="F143" s="26">
        <f>F144</f>
        <v>26682</v>
      </c>
      <c r="G143" s="26">
        <f>G144</f>
        <v>10000</v>
      </c>
      <c r="H143" s="26">
        <f>H144</f>
        <v>6912</v>
      </c>
      <c r="I143" s="26"/>
      <c r="J143" s="39">
        <f t="shared" si="2"/>
        <v>25.9051045648752</v>
      </c>
      <c r="K143" s="39"/>
    </row>
    <row r="144" spans="1:11" ht="19.5" customHeight="1">
      <c r="A144" s="55" t="s">
        <v>78</v>
      </c>
      <c r="B144" s="5" t="s">
        <v>17</v>
      </c>
      <c r="C144" s="5" t="s">
        <v>4</v>
      </c>
      <c r="D144" s="5" t="s">
        <v>121</v>
      </c>
      <c r="E144" s="5" t="s">
        <v>76</v>
      </c>
      <c r="F144" s="31">
        <v>26682</v>
      </c>
      <c r="G144" s="31">
        <v>10000</v>
      </c>
      <c r="H144" s="26">
        <v>6912</v>
      </c>
      <c r="I144" s="22"/>
      <c r="J144" s="39">
        <f t="shared" si="2"/>
        <v>25.9051045648752</v>
      </c>
      <c r="K144" s="39"/>
    </row>
    <row r="145" spans="1:11" ht="48.75" customHeight="1">
      <c r="A145" s="55" t="s">
        <v>151</v>
      </c>
      <c r="B145" s="5" t="s">
        <v>17</v>
      </c>
      <c r="C145" s="5" t="s">
        <v>4</v>
      </c>
      <c r="D145" s="5" t="s">
        <v>152</v>
      </c>
      <c r="E145" s="5"/>
      <c r="F145" s="26">
        <f>SUM(F146)</f>
        <v>1069</v>
      </c>
      <c r="G145" s="26"/>
      <c r="H145" s="26"/>
      <c r="I145" s="26"/>
      <c r="J145" s="39"/>
      <c r="K145" s="39"/>
    </row>
    <row r="146" spans="1:11" ht="17.25" customHeight="1">
      <c r="A146" s="53" t="s">
        <v>94</v>
      </c>
      <c r="B146" s="5" t="s">
        <v>17</v>
      </c>
      <c r="C146" s="5" t="s">
        <v>4</v>
      </c>
      <c r="D146" s="5" t="s">
        <v>152</v>
      </c>
      <c r="E146" s="5" t="s">
        <v>93</v>
      </c>
      <c r="F146" s="26">
        <v>1069</v>
      </c>
      <c r="G146" s="26"/>
      <c r="H146" s="22"/>
      <c r="I146" s="22"/>
      <c r="J146" s="39"/>
      <c r="K146" s="39"/>
    </row>
    <row r="147" spans="1:11" ht="18" customHeight="1">
      <c r="A147" s="54" t="s">
        <v>19</v>
      </c>
      <c r="B147" s="11" t="s">
        <v>17</v>
      </c>
      <c r="C147" s="11" t="s">
        <v>17</v>
      </c>
      <c r="D147" s="11"/>
      <c r="E147" s="11"/>
      <c r="F147" s="27">
        <f>F148+F151+F154</f>
        <v>21113</v>
      </c>
      <c r="G147" s="27">
        <f>G148+G151+G154</f>
        <v>1377</v>
      </c>
      <c r="H147" s="37">
        <f>H148+H151+H154</f>
        <v>4687.1</v>
      </c>
      <c r="I147" s="27"/>
      <c r="J147" s="37">
        <f t="shared" si="2"/>
        <v>22.20006630985649</v>
      </c>
      <c r="K147" s="37"/>
    </row>
    <row r="148" spans="1:11" ht="29.25" customHeight="1">
      <c r="A148" s="55" t="s">
        <v>122</v>
      </c>
      <c r="B148" s="5" t="s">
        <v>17</v>
      </c>
      <c r="C148" s="5" t="s">
        <v>17</v>
      </c>
      <c r="D148" s="5" t="s">
        <v>123</v>
      </c>
      <c r="E148" s="5"/>
      <c r="F148" s="26">
        <f>SUM(F149:F150)</f>
        <v>11904</v>
      </c>
      <c r="G148" s="26"/>
      <c r="H148" s="39">
        <f>SUM(H149:H150)</f>
        <v>2974.1</v>
      </c>
      <c r="I148" s="26"/>
      <c r="J148" s="39">
        <f t="shared" si="2"/>
        <v>24.98403897849462</v>
      </c>
      <c r="K148" s="39"/>
    </row>
    <row r="149" spans="1:11" ht="15.75">
      <c r="A149" s="55" t="s">
        <v>78</v>
      </c>
      <c r="B149" s="5" t="s">
        <v>17</v>
      </c>
      <c r="C149" s="5" t="s">
        <v>17</v>
      </c>
      <c r="D149" s="5" t="s">
        <v>123</v>
      </c>
      <c r="E149" s="5" t="s">
        <v>76</v>
      </c>
      <c r="F149" s="26">
        <v>20</v>
      </c>
      <c r="G149" s="22"/>
      <c r="H149" s="22"/>
      <c r="I149" s="22"/>
      <c r="J149" s="39"/>
      <c r="K149" s="39"/>
    </row>
    <row r="150" spans="1:11" ht="15" customHeight="1">
      <c r="A150" s="55" t="s">
        <v>96</v>
      </c>
      <c r="B150" s="5" t="s">
        <v>17</v>
      </c>
      <c r="C150" s="5" t="s">
        <v>17</v>
      </c>
      <c r="D150" s="5" t="s">
        <v>123</v>
      </c>
      <c r="E150" s="5" t="s">
        <v>95</v>
      </c>
      <c r="F150" s="26">
        <v>11884</v>
      </c>
      <c r="G150" s="26"/>
      <c r="H150" s="39">
        <v>2974.1</v>
      </c>
      <c r="I150" s="22"/>
      <c r="J150" s="39">
        <f aca="true" t="shared" si="3" ref="J150:J213">SUM(H150/F150*100)</f>
        <v>25.026085493099963</v>
      </c>
      <c r="K150" s="39"/>
    </row>
    <row r="151" spans="1:11" ht="66.75" customHeight="1">
      <c r="A151" s="55" t="s">
        <v>45</v>
      </c>
      <c r="B151" s="5" t="s">
        <v>17</v>
      </c>
      <c r="C151" s="5" t="s">
        <v>17</v>
      </c>
      <c r="D151" s="5" t="s">
        <v>124</v>
      </c>
      <c r="E151" s="5"/>
      <c r="F151" s="26">
        <f>SUM(F152:F153)</f>
        <v>1253</v>
      </c>
      <c r="G151" s="26"/>
      <c r="H151" s="39">
        <f>SUM(H152:H153)</f>
        <v>473</v>
      </c>
      <c r="I151" s="26"/>
      <c r="J151" s="39">
        <f t="shared" si="3"/>
        <v>37.749401436552276</v>
      </c>
      <c r="K151" s="39"/>
    </row>
    <row r="152" spans="1:11" ht="18" customHeight="1">
      <c r="A152" s="55" t="s">
        <v>96</v>
      </c>
      <c r="B152" s="5" t="s">
        <v>17</v>
      </c>
      <c r="C152" s="5" t="s">
        <v>17</v>
      </c>
      <c r="D152" s="5" t="s">
        <v>124</v>
      </c>
      <c r="E152" s="5" t="s">
        <v>95</v>
      </c>
      <c r="F152" s="35">
        <v>617</v>
      </c>
      <c r="G152" s="22"/>
      <c r="H152" s="7">
        <v>345.7</v>
      </c>
      <c r="I152" s="22"/>
      <c r="J152" s="39">
        <f t="shared" si="3"/>
        <v>56.029173419773095</v>
      </c>
      <c r="K152" s="39" t="s">
        <v>159</v>
      </c>
    </row>
    <row r="153" spans="1:11" ht="48.75" customHeight="1">
      <c r="A153" s="55" t="s">
        <v>85</v>
      </c>
      <c r="B153" s="5" t="s">
        <v>17</v>
      </c>
      <c r="C153" s="5" t="s">
        <v>17</v>
      </c>
      <c r="D153" s="5" t="s">
        <v>124</v>
      </c>
      <c r="E153" s="5" t="s">
        <v>86</v>
      </c>
      <c r="F153" s="35">
        <v>636</v>
      </c>
      <c r="G153" s="22"/>
      <c r="H153" s="7">
        <v>127.3</v>
      </c>
      <c r="I153" s="22"/>
      <c r="J153" s="39">
        <f t="shared" si="3"/>
        <v>20.01572327044025</v>
      </c>
      <c r="K153" s="39" t="s">
        <v>159</v>
      </c>
    </row>
    <row r="154" spans="1:11" ht="48.75" customHeight="1">
      <c r="A154" s="55" t="s">
        <v>181</v>
      </c>
      <c r="B154" s="5" t="s">
        <v>17</v>
      </c>
      <c r="C154" s="5" t="s">
        <v>17</v>
      </c>
      <c r="D154" s="5" t="s">
        <v>125</v>
      </c>
      <c r="E154" s="5"/>
      <c r="F154" s="26">
        <f>SUM(F155:F156)</f>
        <v>7956</v>
      </c>
      <c r="G154" s="26">
        <f>SUM(G155:G156)</f>
        <v>1377</v>
      </c>
      <c r="H154" s="26">
        <f>SUM(H155:H156)</f>
        <v>1240</v>
      </c>
      <c r="I154" s="22"/>
      <c r="J154" s="39">
        <f t="shared" si="3"/>
        <v>15.585721468074409</v>
      </c>
      <c r="K154" s="39" t="s">
        <v>159</v>
      </c>
    </row>
    <row r="155" spans="1:11" ht="33.75" customHeight="1">
      <c r="A155" s="53" t="s">
        <v>67</v>
      </c>
      <c r="B155" s="5" t="s">
        <v>17</v>
      </c>
      <c r="C155" s="5" t="s">
        <v>17</v>
      </c>
      <c r="D155" s="5" t="s">
        <v>125</v>
      </c>
      <c r="E155" s="5" t="s">
        <v>68</v>
      </c>
      <c r="F155" s="31">
        <v>689</v>
      </c>
      <c r="G155" s="31"/>
      <c r="H155" s="26" t="s">
        <v>159</v>
      </c>
      <c r="I155" s="22"/>
      <c r="J155" s="39" t="s">
        <v>159</v>
      </c>
      <c r="K155" s="39" t="s">
        <v>159</v>
      </c>
    </row>
    <row r="156" spans="1:11" ht="18" customHeight="1">
      <c r="A156" s="55" t="s">
        <v>96</v>
      </c>
      <c r="B156" s="28" t="s">
        <v>17</v>
      </c>
      <c r="C156" s="28" t="s">
        <v>17</v>
      </c>
      <c r="D156" s="28" t="s">
        <v>125</v>
      </c>
      <c r="E156" s="28" t="s">
        <v>95</v>
      </c>
      <c r="F156" s="31">
        <v>7267</v>
      </c>
      <c r="G156" s="31">
        <v>1377</v>
      </c>
      <c r="H156" s="26">
        <v>1240</v>
      </c>
      <c r="I156" s="22"/>
      <c r="J156" s="39">
        <f t="shared" si="3"/>
        <v>17.063437456997384</v>
      </c>
      <c r="K156" s="39" t="s">
        <v>159</v>
      </c>
    </row>
    <row r="157" spans="1:11" ht="15.75">
      <c r="A157" s="3" t="s">
        <v>54</v>
      </c>
      <c r="B157" s="8" t="s">
        <v>22</v>
      </c>
      <c r="C157" s="8"/>
      <c r="D157" s="8"/>
      <c r="E157" s="8"/>
      <c r="F157" s="30">
        <f aca="true" t="shared" si="4" ref="F157:H158">F158</f>
        <v>56619</v>
      </c>
      <c r="G157" s="30">
        <f t="shared" si="4"/>
        <v>32816</v>
      </c>
      <c r="H157" s="38">
        <f t="shared" si="4"/>
        <v>14208.8</v>
      </c>
      <c r="I157" s="30"/>
      <c r="J157" s="38">
        <f t="shared" si="3"/>
        <v>25.09546265387944</v>
      </c>
      <c r="K157" s="38"/>
    </row>
    <row r="158" spans="1:11" ht="15.75">
      <c r="A158" s="54" t="s">
        <v>21</v>
      </c>
      <c r="B158" s="11" t="s">
        <v>22</v>
      </c>
      <c r="C158" s="11" t="s">
        <v>2</v>
      </c>
      <c r="D158" s="11"/>
      <c r="E158" s="11"/>
      <c r="F158" s="27">
        <f t="shared" si="4"/>
        <v>56619</v>
      </c>
      <c r="G158" s="27">
        <f t="shared" si="4"/>
        <v>32816</v>
      </c>
      <c r="H158" s="37">
        <f t="shared" si="4"/>
        <v>14208.8</v>
      </c>
      <c r="I158" s="27"/>
      <c r="J158" s="37">
        <f t="shared" si="3"/>
        <v>25.09546265387944</v>
      </c>
      <c r="K158" s="39"/>
    </row>
    <row r="159" spans="1:11" ht="48.75" customHeight="1">
      <c r="A159" s="55" t="s">
        <v>120</v>
      </c>
      <c r="B159" s="5" t="s">
        <v>22</v>
      </c>
      <c r="C159" s="5" t="s">
        <v>2</v>
      </c>
      <c r="D159" s="5" t="s">
        <v>121</v>
      </c>
      <c r="E159" s="5"/>
      <c r="F159" s="26">
        <f>SUM(F160:F161)</f>
        <v>56619</v>
      </c>
      <c r="G159" s="26">
        <f>SUM(G160:G161)</f>
        <v>32816</v>
      </c>
      <c r="H159" s="39">
        <f>SUM(H160:H161)</f>
        <v>14208.8</v>
      </c>
      <c r="I159" s="26"/>
      <c r="J159" s="39">
        <f t="shared" si="3"/>
        <v>25.09546265387944</v>
      </c>
      <c r="K159" s="39"/>
    </row>
    <row r="160" spans="1:11" ht="15.75">
      <c r="A160" s="55" t="s">
        <v>78</v>
      </c>
      <c r="B160" s="5" t="s">
        <v>22</v>
      </c>
      <c r="C160" s="5" t="s">
        <v>2</v>
      </c>
      <c r="D160" s="5" t="s">
        <v>121</v>
      </c>
      <c r="E160" s="5" t="s">
        <v>76</v>
      </c>
      <c r="F160" s="31">
        <v>41631</v>
      </c>
      <c r="G160" s="31">
        <v>25000</v>
      </c>
      <c r="H160" s="39">
        <v>10648.6</v>
      </c>
      <c r="I160" s="26"/>
      <c r="J160" s="39">
        <f t="shared" si="3"/>
        <v>25.578535226153587</v>
      </c>
      <c r="K160" s="39"/>
    </row>
    <row r="161" spans="1:11" ht="15.75">
      <c r="A161" s="55" t="s">
        <v>96</v>
      </c>
      <c r="B161" s="5" t="s">
        <v>22</v>
      </c>
      <c r="C161" s="5" t="s">
        <v>2</v>
      </c>
      <c r="D161" s="5" t="s">
        <v>121</v>
      </c>
      <c r="E161" s="5" t="s">
        <v>95</v>
      </c>
      <c r="F161" s="31">
        <v>14988</v>
      </c>
      <c r="G161" s="31">
        <v>7816</v>
      </c>
      <c r="H161" s="39">
        <v>3560.2</v>
      </c>
      <c r="I161" s="26"/>
      <c r="J161" s="39">
        <f t="shared" si="3"/>
        <v>23.753669602348545</v>
      </c>
      <c r="K161" s="39"/>
    </row>
    <row r="162" spans="1:11" ht="17.25" customHeight="1">
      <c r="A162" s="3" t="s">
        <v>55</v>
      </c>
      <c r="B162" s="8" t="s">
        <v>20</v>
      </c>
      <c r="C162" s="8"/>
      <c r="D162" s="8"/>
      <c r="E162" s="8"/>
      <c r="F162" s="10">
        <f>F163</f>
        <v>983</v>
      </c>
      <c r="G162" s="10"/>
      <c r="H162" s="10">
        <f>H163</f>
        <v>30</v>
      </c>
      <c r="I162" s="10"/>
      <c r="J162" s="38">
        <f t="shared" si="3"/>
        <v>3.0518819938962363</v>
      </c>
      <c r="K162" s="39"/>
    </row>
    <row r="163" spans="1:11" ht="17.25" customHeight="1">
      <c r="A163" s="54" t="s">
        <v>37</v>
      </c>
      <c r="B163" s="11" t="s">
        <v>20</v>
      </c>
      <c r="C163" s="11" t="s">
        <v>20</v>
      </c>
      <c r="D163" s="11"/>
      <c r="E163" s="11"/>
      <c r="F163" s="13">
        <f>F164</f>
        <v>983</v>
      </c>
      <c r="G163" s="13"/>
      <c r="H163" s="13">
        <f>H164</f>
        <v>30</v>
      </c>
      <c r="I163" s="13"/>
      <c r="J163" s="37">
        <f t="shared" si="3"/>
        <v>3.0518819938962363</v>
      </c>
      <c r="K163" s="39"/>
    </row>
    <row r="164" spans="1:11" ht="31.5">
      <c r="A164" s="55" t="s">
        <v>126</v>
      </c>
      <c r="B164" s="5" t="s">
        <v>20</v>
      </c>
      <c r="C164" s="5" t="s">
        <v>20</v>
      </c>
      <c r="D164" s="5" t="s">
        <v>10</v>
      </c>
      <c r="E164" s="5"/>
      <c r="F164" s="7">
        <f>SUM(F165:F167)</f>
        <v>983</v>
      </c>
      <c r="G164" s="7"/>
      <c r="H164" s="7">
        <f>SUM(H165:H167)</f>
        <v>30</v>
      </c>
      <c r="I164" s="7"/>
      <c r="J164" s="39">
        <f t="shared" si="3"/>
        <v>3.0518819938962363</v>
      </c>
      <c r="K164" s="39"/>
    </row>
    <row r="165" spans="1:11" ht="15.75">
      <c r="A165" s="55" t="s">
        <v>127</v>
      </c>
      <c r="B165" s="5" t="s">
        <v>20</v>
      </c>
      <c r="C165" s="5" t="s">
        <v>20</v>
      </c>
      <c r="D165" s="5" t="s">
        <v>10</v>
      </c>
      <c r="E165" s="28" t="s">
        <v>128</v>
      </c>
      <c r="F165" s="35">
        <v>460</v>
      </c>
      <c r="G165" s="22"/>
      <c r="H165" s="22"/>
      <c r="I165" s="22"/>
      <c r="J165" s="39"/>
      <c r="K165" s="39"/>
    </row>
    <row r="166" spans="1:11" ht="18" customHeight="1">
      <c r="A166" s="55" t="s">
        <v>129</v>
      </c>
      <c r="B166" s="5" t="s">
        <v>20</v>
      </c>
      <c r="C166" s="5" t="s">
        <v>20</v>
      </c>
      <c r="D166" s="5" t="s">
        <v>10</v>
      </c>
      <c r="E166" s="28" t="s">
        <v>130</v>
      </c>
      <c r="F166" s="35">
        <v>433</v>
      </c>
      <c r="G166" s="22"/>
      <c r="H166" s="7">
        <v>30</v>
      </c>
      <c r="I166" s="22"/>
      <c r="J166" s="39">
        <f t="shared" si="3"/>
        <v>6.928406466512701</v>
      </c>
      <c r="K166" s="39"/>
    </row>
    <row r="167" spans="1:11" ht="15.75">
      <c r="A167" s="55" t="s">
        <v>78</v>
      </c>
      <c r="B167" s="5" t="s">
        <v>20</v>
      </c>
      <c r="C167" s="5" t="s">
        <v>20</v>
      </c>
      <c r="D167" s="5" t="s">
        <v>10</v>
      </c>
      <c r="E167" s="28" t="s">
        <v>76</v>
      </c>
      <c r="F167" s="35">
        <v>90</v>
      </c>
      <c r="G167" s="22"/>
      <c r="H167" s="22"/>
      <c r="I167" s="22"/>
      <c r="J167" s="39"/>
      <c r="K167" s="39"/>
    </row>
    <row r="168" spans="1:11" ht="18" customHeight="1">
      <c r="A168" s="3" t="s">
        <v>56</v>
      </c>
      <c r="B168" s="8" t="s">
        <v>16</v>
      </c>
      <c r="C168" s="8"/>
      <c r="D168" s="8"/>
      <c r="E168" s="33"/>
      <c r="F168" s="38">
        <f>F169+F172+F181+F191+F194</f>
        <v>56861.3</v>
      </c>
      <c r="G168" s="38">
        <f>G169+G172+G181+G191+G194</f>
        <v>37133.7</v>
      </c>
      <c r="H168" s="38">
        <f>H169+H172+H181+H191+H194</f>
        <v>9204.8</v>
      </c>
      <c r="I168" s="38">
        <f>I169+I172+I181+I191+I194</f>
        <v>8114.1</v>
      </c>
      <c r="J168" s="38">
        <f t="shared" si="3"/>
        <v>16.18816312676636</v>
      </c>
      <c r="K168" s="38">
        <f>SUM(I168/G168*100)</f>
        <v>21.851040968177156</v>
      </c>
    </row>
    <row r="169" spans="1:11" ht="17.25" customHeight="1">
      <c r="A169" s="54" t="s">
        <v>27</v>
      </c>
      <c r="B169" s="11" t="s">
        <v>16</v>
      </c>
      <c r="C169" s="11" t="s">
        <v>2</v>
      </c>
      <c r="D169" s="11"/>
      <c r="E169" s="11"/>
      <c r="F169" s="27">
        <f>SUM(F170)</f>
        <v>3950</v>
      </c>
      <c r="G169" s="27"/>
      <c r="H169" s="37">
        <f>SUM(H170)</f>
        <v>711.4</v>
      </c>
      <c r="I169" s="27"/>
      <c r="J169" s="37">
        <f t="shared" si="3"/>
        <v>18.01012658227848</v>
      </c>
      <c r="K169" s="39"/>
    </row>
    <row r="170" spans="1:11" ht="31.5">
      <c r="A170" s="55" t="s">
        <v>99</v>
      </c>
      <c r="B170" s="5" t="s">
        <v>16</v>
      </c>
      <c r="C170" s="5" t="s">
        <v>2</v>
      </c>
      <c r="D170" s="5" t="s">
        <v>100</v>
      </c>
      <c r="E170" s="5"/>
      <c r="F170" s="26">
        <f>SUM(F171)</f>
        <v>3950</v>
      </c>
      <c r="G170" s="26"/>
      <c r="H170" s="39">
        <f>SUM(H171)</f>
        <v>711.4</v>
      </c>
      <c r="I170" s="26"/>
      <c r="J170" s="39">
        <f t="shared" si="3"/>
        <v>18.01012658227848</v>
      </c>
      <c r="K170" s="39"/>
    </row>
    <row r="171" spans="1:11" ht="15.75" customHeight="1">
      <c r="A171" s="55" t="s">
        <v>131</v>
      </c>
      <c r="B171" s="5" t="s">
        <v>16</v>
      </c>
      <c r="C171" s="5" t="s">
        <v>2</v>
      </c>
      <c r="D171" s="5" t="s">
        <v>100</v>
      </c>
      <c r="E171" s="5" t="s">
        <v>132</v>
      </c>
      <c r="F171" s="26">
        <v>3950</v>
      </c>
      <c r="G171" s="22"/>
      <c r="H171" s="7">
        <v>711.4</v>
      </c>
      <c r="I171" s="22"/>
      <c r="J171" s="39">
        <f t="shared" si="3"/>
        <v>18.01012658227848</v>
      </c>
      <c r="K171" s="39"/>
    </row>
    <row r="172" spans="1:11" ht="18" customHeight="1">
      <c r="A172" s="54" t="s">
        <v>36</v>
      </c>
      <c r="B172" s="11" t="s">
        <v>16</v>
      </c>
      <c r="C172" s="11" t="s">
        <v>4</v>
      </c>
      <c r="D172" s="11"/>
      <c r="E172" s="11"/>
      <c r="F172" s="37">
        <f>SUM(F173+F177)</f>
        <v>21789.2</v>
      </c>
      <c r="G172" s="37">
        <f>SUM(G173+G177)</f>
        <v>20375.2</v>
      </c>
      <c r="H172" s="37">
        <f>SUM(H173+H177)</f>
        <v>5106</v>
      </c>
      <c r="I172" s="37">
        <f>SUM(I173+I177)</f>
        <v>4814.2</v>
      </c>
      <c r="J172" s="37">
        <f t="shared" si="3"/>
        <v>23.433627668753328</v>
      </c>
      <c r="K172" s="37">
        <f>SUM(I172/G172*100)</f>
        <v>23.62774353135184</v>
      </c>
    </row>
    <row r="173" spans="1:11" ht="47.25">
      <c r="A173" s="55" t="s">
        <v>133</v>
      </c>
      <c r="B173" s="5" t="s">
        <v>16</v>
      </c>
      <c r="C173" s="5" t="s">
        <v>4</v>
      </c>
      <c r="D173" s="5" t="s">
        <v>134</v>
      </c>
      <c r="E173" s="5"/>
      <c r="F173" s="26">
        <f>SUM(F174:F176)</f>
        <v>1414</v>
      </c>
      <c r="G173" s="26"/>
      <c r="H173" s="39">
        <f>SUM(H174:H176)</f>
        <v>291.8</v>
      </c>
      <c r="I173" s="26"/>
      <c r="J173" s="39">
        <f t="shared" si="3"/>
        <v>20.636492220650638</v>
      </c>
      <c r="K173" s="39"/>
    </row>
    <row r="174" spans="1:11" ht="20.25" customHeight="1">
      <c r="A174" s="53" t="s">
        <v>83</v>
      </c>
      <c r="B174" s="5" t="s">
        <v>16</v>
      </c>
      <c r="C174" s="5" t="s">
        <v>4</v>
      </c>
      <c r="D174" s="5" t="s">
        <v>134</v>
      </c>
      <c r="E174" s="5" t="s">
        <v>84</v>
      </c>
      <c r="F174" s="31">
        <v>1305</v>
      </c>
      <c r="G174" s="7"/>
      <c r="H174" s="7">
        <v>269.3</v>
      </c>
      <c r="I174" s="22"/>
      <c r="J174" s="39">
        <f t="shared" si="3"/>
        <v>20.6360153256705</v>
      </c>
      <c r="K174" s="39"/>
    </row>
    <row r="175" spans="1:11" ht="33.75" customHeight="1">
      <c r="A175" s="53" t="s">
        <v>67</v>
      </c>
      <c r="B175" s="5" t="s">
        <v>16</v>
      </c>
      <c r="C175" s="5" t="s">
        <v>4</v>
      </c>
      <c r="D175" s="5" t="s">
        <v>134</v>
      </c>
      <c r="E175" s="5" t="s">
        <v>68</v>
      </c>
      <c r="F175" s="31">
        <v>105</v>
      </c>
      <c r="G175" s="7"/>
      <c r="H175" s="7">
        <v>21.9</v>
      </c>
      <c r="I175" s="22"/>
      <c r="J175" s="39">
        <f t="shared" si="3"/>
        <v>20.857142857142854</v>
      </c>
      <c r="K175" s="39"/>
    </row>
    <row r="176" spans="1:11" ht="18.75" customHeight="1">
      <c r="A176" s="53" t="s">
        <v>69</v>
      </c>
      <c r="B176" s="5" t="s">
        <v>16</v>
      </c>
      <c r="C176" s="5" t="s">
        <v>4</v>
      </c>
      <c r="D176" s="5" t="s">
        <v>134</v>
      </c>
      <c r="E176" s="5" t="s">
        <v>70</v>
      </c>
      <c r="F176" s="31">
        <v>4</v>
      </c>
      <c r="G176" s="7"/>
      <c r="H176" s="7">
        <v>0.6</v>
      </c>
      <c r="I176" s="22"/>
      <c r="J176" s="39">
        <f t="shared" si="3"/>
        <v>15</v>
      </c>
      <c r="K176" s="39"/>
    </row>
    <row r="177" spans="1:11" ht="31.5" customHeight="1">
      <c r="A177" s="53" t="s">
        <v>155</v>
      </c>
      <c r="B177" s="5" t="s">
        <v>16</v>
      </c>
      <c r="C177" s="5" t="s">
        <v>4</v>
      </c>
      <c r="D177" s="5" t="s">
        <v>156</v>
      </c>
      <c r="E177" s="5"/>
      <c r="F177" s="36">
        <f>SUM(F178+F179+F180)</f>
        <v>20375.2</v>
      </c>
      <c r="G177" s="36">
        <f>SUM(G178+G179+G180)</f>
        <v>20375.2</v>
      </c>
      <c r="H177" s="36">
        <f>SUM(H178+H179+H180)</f>
        <v>4814.2</v>
      </c>
      <c r="I177" s="36">
        <f>SUM(I178+I179+I180)</f>
        <v>4814.2</v>
      </c>
      <c r="J177" s="39">
        <f t="shared" si="3"/>
        <v>23.62774353135184</v>
      </c>
      <c r="K177" s="39">
        <f>SUM(I177/G177*100)</f>
        <v>23.62774353135184</v>
      </c>
    </row>
    <row r="178" spans="1:11" ht="18.75" customHeight="1">
      <c r="A178" s="53" t="s">
        <v>83</v>
      </c>
      <c r="B178" s="5" t="s">
        <v>16</v>
      </c>
      <c r="C178" s="5" t="s">
        <v>4</v>
      </c>
      <c r="D178" s="5" t="s">
        <v>156</v>
      </c>
      <c r="E178" s="5" t="s">
        <v>84</v>
      </c>
      <c r="F178" s="31">
        <v>1481</v>
      </c>
      <c r="G178" s="31">
        <v>1481</v>
      </c>
      <c r="H178" s="7">
        <v>271.6</v>
      </c>
      <c r="I178" s="7">
        <v>271.6</v>
      </c>
      <c r="J178" s="39">
        <f t="shared" si="3"/>
        <v>18.33896016205267</v>
      </c>
      <c r="K178" s="39">
        <f>SUM(I178/G178*100)</f>
        <v>18.33896016205267</v>
      </c>
    </row>
    <row r="179" spans="1:11" ht="33.75" customHeight="1">
      <c r="A179" s="53" t="s">
        <v>67</v>
      </c>
      <c r="B179" s="5" t="s">
        <v>16</v>
      </c>
      <c r="C179" s="5" t="s">
        <v>4</v>
      </c>
      <c r="D179" s="5" t="s">
        <v>156</v>
      </c>
      <c r="E179" s="5" t="s">
        <v>68</v>
      </c>
      <c r="F179" s="36">
        <v>414.2</v>
      </c>
      <c r="G179" s="36">
        <v>414.2</v>
      </c>
      <c r="H179" s="7">
        <v>54.7</v>
      </c>
      <c r="I179" s="7">
        <v>54.7</v>
      </c>
      <c r="J179" s="39">
        <f t="shared" si="3"/>
        <v>13.2061805890874</v>
      </c>
      <c r="K179" s="39">
        <f>SUM(I179/G179*100)</f>
        <v>13.2061805890874</v>
      </c>
    </row>
    <row r="180" spans="1:11" ht="15.75">
      <c r="A180" s="55" t="s">
        <v>78</v>
      </c>
      <c r="B180" s="5" t="s">
        <v>16</v>
      </c>
      <c r="C180" s="5" t="s">
        <v>4</v>
      </c>
      <c r="D180" s="5" t="s">
        <v>156</v>
      </c>
      <c r="E180" s="5" t="s">
        <v>76</v>
      </c>
      <c r="F180" s="31">
        <v>18480</v>
      </c>
      <c r="G180" s="31">
        <v>18480</v>
      </c>
      <c r="H180" s="39">
        <v>4487.9</v>
      </c>
      <c r="I180" s="39">
        <v>4487.9</v>
      </c>
      <c r="J180" s="39">
        <f t="shared" si="3"/>
        <v>24.28517316017316</v>
      </c>
      <c r="K180" s="39">
        <f>SUM(I180/G180*100)</f>
        <v>24.28517316017316</v>
      </c>
    </row>
    <row r="181" spans="1:11" ht="15.75">
      <c r="A181" s="54" t="s">
        <v>15</v>
      </c>
      <c r="B181" s="11" t="s">
        <v>16</v>
      </c>
      <c r="C181" s="11" t="s">
        <v>3</v>
      </c>
      <c r="D181" s="11"/>
      <c r="E181" s="11"/>
      <c r="F181" s="37">
        <f>F182+F185+F189</f>
        <v>16624.1</v>
      </c>
      <c r="G181" s="37">
        <f>G182+G185+G189</f>
        <v>2260.5</v>
      </c>
      <c r="H181" s="37">
        <f>H182+H185+H189</f>
        <v>87.5</v>
      </c>
      <c r="I181" s="37"/>
      <c r="J181" s="37">
        <f t="shared" si="3"/>
        <v>0.5263442832995471</v>
      </c>
      <c r="K181" s="37"/>
    </row>
    <row r="182" spans="1:11" ht="31.5">
      <c r="A182" s="55" t="s">
        <v>135</v>
      </c>
      <c r="B182" s="5" t="s">
        <v>16</v>
      </c>
      <c r="C182" s="5" t="s">
        <v>3</v>
      </c>
      <c r="D182" s="5" t="s">
        <v>136</v>
      </c>
      <c r="E182" s="5"/>
      <c r="F182" s="26">
        <f>SUM(F183:F184)</f>
        <v>14150</v>
      </c>
      <c r="G182" s="26"/>
      <c r="H182" s="39">
        <f>SUM(H183:H184)</f>
        <v>87.5</v>
      </c>
      <c r="I182" s="26"/>
      <c r="J182" s="39">
        <f t="shared" si="3"/>
        <v>0.6183745583038869</v>
      </c>
      <c r="K182" s="39"/>
    </row>
    <row r="183" spans="1:11" ht="31.5">
      <c r="A183" s="53" t="s">
        <v>137</v>
      </c>
      <c r="B183" s="5" t="s">
        <v>16</v>
      </c>
      <c r="C183" s="5" t="s">
        <v>3</v>
      </c>
      <c r="D183" s="5" t="s">
        <v>136</v>
      </c>
      <c r="E183" s="5" t="s">
        <v>138</v>
      </c>
      <c r="F183" s="26">
        <v>13800</v>
      </c>
      <c r="G183" s="7"/>
      <c r="H183" s="22"/>
      <c r="I183" s="22"/>
      <c r="J183" s="39"/>
      <c r="K183" s="39"/>
    </row>
    <row r="184" spans="1:11" ht="48.75" customHeight="1">
      <c r="A184" s="55" t="s">
        <v>85</v>
      </c>
      <c r="B184" s="5" t="s">
        <v>16</v>
      </c>
      <c r="C184" s="5" t="s">
        <v>3</v>
      </c>
      <c r="D184" s="5" t="s">
        <v>136</v>
      </c>
      <c r="E184" s="5" t="s">
        <v>86</v>
      </c>
      <c r="F184" s="26">
        <v>350</v>
      </c>
      <c r="G184" s="22"/>
      <c r="H184" s="7">
        <v>87.5</v>
      </c>
      <c r="I184" s="22"/>
      <c r="J184" s="39">
        <f t="shared" si="3"/>
        <v>25</v>
      </c>
      <c r="K184" s="39"/>
    </row>
    <row r="185" spans="1:11" ht="63">
      <c r="A185" s="53" t="s">
        <v>139</v>
      </c>
      <c r="B185" s="5" t="s">
        <v>16</v>
      </c>
      <c r="C185" s="5" t="s">
        <v>3</v>
      </c>
      <c r="D185" s="5" t="s">
        <v>140</v>
      </c>
      <c r="E185" s="5"/>
      <c r="F185" s="26">
        <f>SUM(F186:F188)</f>
        <v>1120</v>
      </c>
      <c r="G185" s="26">
        <f>SUM(G186:G188)</f>
        <v>920</v>
      </c>
      <c r="H185" s="26"/>
      <c r="I185" s="26"/>
      <c r="J185" s="39"/>
      <c r="K185" s="39"/>
    </row>
    <row r="186" spans="1:11" ht="34.5" customHeight="1">
      <c r="A186" s="53" t="s">
        <v>67</v>
      </c>
      <c r="B186" s="5" t="s">
        <v>16</v>
      </c>
      <c r="C186" s="5" t="s">
        <v>3</v>
      </c>
      <c r="D186" s="5" t="s">
        <v>140</v>
      </c>
      <c r="E186" s="5" t="s">
        <v>68</v>
      </c>
      <c r="F186" s="26">
        <v>200</v>
      </c>
      <c r="G186" s="22"/>
      <c r="H186" s="22"/>
      <c r="I186" s="22"/>
      <c r="J186" s="39"/>
      <c r="K186" s="39"/>
    </row>
    <row r="187" spans="1:11" ht="15.75">
      <c r="A187" s="55" t="s">
        <v>78</v>
      </c>
      <c r="B187" s="5" t="s">
        <v>16</v>
      </c>
      <c r="C187" s="5" t="s">
        <v>3</v>
      </c>
      <c r="D187" s="5" t="s">
        <v>140</v>
      </c>
      <c r="E187" s="5" t="s">
        <v>76</v>
      </c>
      <c r="F187" s="26">
        <v>120</v>
      </c>
      <c r="G187" s="26">
        <v>120</v>
      </c>
      <c r="H187" s="22"/>
      <c r="I187" s="22"/>
      <c r="J187" s="39"/>
      <c r="K187" s="39"/>
    </row>
    <row r="188" spans="1:11" ht="15.75">
      <c r="A188" s="55" t="s">
        <v>96</v>
      </c>
      <c r="B188" s="5" t="s">
        <v>16</v>
      </c>
      <c r="C188" s="5" t="s">
        <v>3</v>
      </c>
      <c r="D188" s="5" t="s">
        <v>140</v>
      </c>
      <c r="E188" s="5" t="s">
        <v>95</v>
      </c>
      <c r="F188" s="26">
        <v>800</v>
      </c>
      <c r="G188" s="26">
        <v>800</v>
      </c>
      <c r="H188" s="22"/>
      <c r="I188" s="22"/>
      <c r="J188" s="39"/>
      <c r="K188" s="39"/>
    </row>
    <row r="189" spans="1:11" ht="31.5">
      <c r="A189" s="55" t="s">
        <v>160</v>
      </c>
      <c r="B189" s="5" t="s">
        <v>16</v>
      </c>
      <c r="C189" s="5" t="s">
        <v>3</v>
      </c>
      <c r="D189" s="5" t="s">
        <v>161</v>
      </c>
      <c r="E189" s="5"/>
      <c r="F189" s="7">
        <f>SUM(F190)</f>
        <v>1354.1</v>
      </c>
      <c r="G189" s="7">
        <f>SUM(G190)</f>
        <v>1340.5</v>
      </c>
      <c r="H189" s="7"/>
      <c r="I189" s="7"/>
      <c r="J189" s="39"/>
      <c r="K189" s="39"/>
    </row>
    <row r="190" spans="1:11" ht="31.5">
      <c r="A190" s="53" t="s">
        <v>137</v>
      </c>
      <c r="B190" s="5" t="s">
        <v>16</v>
      </c>
      <c r="C190" s="5" t="s">
        <v>3</v>
      </c>
      <c r="D190" s="5" t="s">
        <v>161</v>
      </c>
      <c r="E190" s="5" t="s">
        <v>138</v>
      </c>
      <c r="F190" s="7">
        <v>1354.1</v>
      </c>
      <c r="G190" s="7">
        <v>1340.5</v>
      </c>
      <c r="H190" s="7"/>
      <c r="I190" s="7"/>
      <c r="J190" s="39"/>
      <c r="K190" s="39"/>
    </row>
    <row r="191" spans="1:11" ht="17.25" customHeight="1">
      <c r="A191" s="54" t="s">
        <v>157</v>
      </c>
      <c r="B191" s="11" t="s">
        <v>16</v>
      </c>
      <c r="C191" s="11" t="s">
        <v>5</v>
      </c>
      <c r="D191" s="11"/>
      <c r="E191" s="11"/>
      <c r="F191" s="27">
        <f aca="true" t="shared" si="5" ref="F191:I192">SUM(F192)</f>
        <v>2971</v>
      </c>
      <c r="G191" s="27">
        <f t="shared" si="5"/>
        <v>2971</v>
      </c>
      <c r="H191" s="27">
        <f t="shared" si="5"/>
        <v>510</v>
      </c>
      <c r="I191" s="27">
        <f t="shared" si="5"/>
        <v>510</v>
      </c>
      <c r="J191" s="37">
        <f t="shared" si="3"/>
        <v>17.16593739481656</v>
      </c>
      <c r="K191" s="37">
        <f aca="true" t="shared" si="6" ref="K191:K197">SUM(I191/G191*100)</f>
        <v>17.16593739481656</v>
      </c>
    </row>
    <row r="192" spans="1:11" ht="34.5" customHeight="1">
      <c r="A192" s="53" t="s">
        <v>155</v>
      </c>
      <c r="B192" s="5" t="s">
        <v>16</v>
      </c>
      <c r="C192" s="5" t="s">
        <v>5</v>
      </c>
      <c r="D192" s="5" t="s">
        <v>156</v>
      </c>
      <c r="E192" s="5"/>
      <c r="F192" s="26">
        <f t="shared" si="5"/>
        <v>2971</v>
      </c>
      <c r="G192" s="26">
        <f t="shared" si="5"/>
        <v>2971</v>
      </c>
      <c r="H192" s="26">
        <f t="shared" si="5"/>
        <v>510</v>
      </c>
      <c r="I192" s="26">
        <f t="shared" si="5"/>
        <v>510</v>
      </c>
      <c r="J192" s="39">
        <f t="shared" si="3"/>
        <v>17.16593739481656</v>
      </c>
      <c r="K192" s="39">
        <f t="shared" si="6"/>
        <v>17.16593739481656</v>
      </c>
    </row>
    <row r="193" spans="1:11" ht="15.75" customHeight="1">
      <c r="A193" s="55" t="s">
        <v>131</v>
      </c>
      <c r="B193" s="5" t="s">
        <v>16</v>
      </c>
      <c r="C193" s="5" t="s">
        <v>5</v>
      </c>
      <c r="D193" s="5" t="s">
        <v>156</v>
      </c>
      <c r="E193" s="5" t="s">
        <v>132</v>
      </c>
      <c r="F193" s="31">
        <v>2971</v>
      </c>
      <c r="G193" s="31">
        <v>2971</v>
      </c>
      <c r="H193" s="7">
        <v>510</v>
      </c>
      <c r="I193" s="7">
        <v>510</v>
      </c>
      <c r="J193" s="39">
        <f t="shared" si="3"/>
        <v>17.16593739481656</v>
      </c>
      <c r="K193" s="39">
        <f t="shared" si="6"/>
        <v>17.16593739481656</v>
      </c>
    </row>
    <row r="194" spans="1:11" ht="18" customHeight="1">
      <c r="A194" s="54" t="s">
        <v>158</v>
      </c>
      <c r="B194" s="11" t="s">
        <v>16</v>
      </c>
      <c r="C194" s="11" t="s">
        <v>6</v>
      </c>
      <c r="D194" s="40"/>
      <c r="E194" s="40"/>
      <c r="F194" s="32">
        <f>SUM(F195)</f>
        <v>11527</v>
      </c>
      <c r="G194" s="32">
        <f>SUM(G195)</f>
        <v>11527</v>
      </c>
      <c r="H194" s="62">
        <f>SUM(H195)</f>
        <v>2789.9</v>
      </c>
      <c r="I194" s="62">
        <f>SUM(I195)</f>
        <v>2789.9</v>
      </c>
      <c r="J194" s="37">
        <f t="shared" si="3"/>
        <v>24.203175153986294</v>
      </c>
      <c r="K194" s="37">
        <f t="shared" si="6"/>
        <v>24.203175153986294</v>
      </c>
    </row>
    <row r="195" spans="1:11" ht="33" customHeight="1">
      <c r="A195" s="53" t="s">
        <v>155</v>
      </c>
      <c r="B195" s="5" t="s">
        <v>16</v>
      </c>
      <c r="C195" s="5" t="s">
        <v>6</v>
      </c>
      <c r="D195" s="5" t="s">
        <v>156</v>
      </c>
      <c r="E195" s="5"/>
      <c r="F195" s="31">
        <f>SUM(F196+F197+F198)</f>
        <v>11527</v>
      </c>
      <c r="G195" s="31">
        <f>SUM(G196+G197+G198)</f>
        <v>11527</v>
      </c>
      <c r="H195" s="36">
        <f>SUM(H196+H197+H198)</f>
        <v>2789.9</v>
      </c>
      <c r="I195" s="36">
        <f>SUM(I196+I197+I198)</f>
        <v>2789.9</v>
      </c>
      <c r="J195" s="39">
        <f t="shared" si="3"/>
        <v>24.203175153986294</v>
      </c>
      <c r="K195" s="39">
        <f t="shared" si="6"/>
        <v>24.203175153986294</v>
      </c>
    </row>
    <row r="196" spans="1:11" ht="18.75" customHeight="1">
      <c r="A196" s="53" t="s">
        <v>83</v>
      </c>
      <c r="B196" s="5" t="s">
        <v>16</v>
      </c>
      <c r="C196" s="5" t="s">
        <v>6</v>
      </c>
      <c r="D196" s="5" t="s">
        <v>156</v>
      </c>
      <c r="E196" s="5" t="s">
        <v>84</v>
      </c>
      <c r="F196" s="31">
        <v>10577</v>
      </c>
      <c r="G196" s="31">
        <v>10577</v>
      </c>
      <c r="H196" s="7">
        <v>2592</v>
      </c>
      <c r="I196" s="7">
        <v>2592</v>
      </c>
      <c r="J196" s="39">
        <f t="shared" si="3"/>
        <v>24.506003592701145</v>
      </c>
      <c r="K196" s="39">
        <f t="shared" si="6"/>
        <v>24.506003592701145</v>
      </c>
    </row>
    <row r="197" spans="1:11" ht="33.75" customHeight="1">
      <c r="A197" s="53" t="s">
        <v>67</v>
      </c>
      <c r="B197" s="5" t="s">
        <v>16</v>
      </c>
      <c r="C197" s="5" t="s">
        <v>6</v>
      </c>
      <c r="D197" s="5" t="s">
        <v>156</v>
      </c>
      <c r="E197" s="5" t="s">
        <v>68</v>
      </c>
      <c r="F197" s="31">
        <v>945</v>
      </c>
      <c r="G197" s="31">
        <v>945</v>
      </c>
      <c r="H197" s="7">
        <v>197.9</v>
      </c>
      <c r="I197" s="7">
        <v>197.9</v>
      </c>
      <c r="J197" s="39">
        <f t="shared" si="3"/>
        <v>20.941798941798943</v>
      </c>
      <c r="K197" s="39">
        <f t="shared" si="6"/>
        <v>20.941798941798943</v>
      </c>
    </row>
    <row r="198" spans="1:11" ht="17.25" customHeight="1">
      <c r="A198" s="53" t="s">
        <v>69</v>
      </c>
      <c r="B198" s="5" t="s">
        <v>16</v>
      </c>
      <c r="C198" s="5" t="s">
        <v>6</v>
      </c>
      <c r="D198" s="5" t="s">
        <v>156</v>
      </c>
      <c r="E198" s="5" t="s">
        <v>70</v>
      </c>
      <c r="F198" s="31">
        <v>5</v>
      </c>
      <c r="G198" s="31">
        <v>5</v>
      </c>
      <c r="H198" s="22"/>
      <c r="I198" s="22"/>
      <c r="J198" s="39"/>
      <c r="K198" s="39"/>
    </row>
    <row r="199" spans="1:11" ht="18" customHeight="1">
      <c r="A199" s="3" t="s">
        <v>57</v>
      </c>
      <c r="B199" s="8" t="s">
        <v>7</v>
      </c>
      <c r="C199" s="8"/>
      <c r="D199" s="8"/>
      <c r="E199" s="8"/>
      <c r="F199" s="38">
        <f>F200</f>
        <v>135317.8</v>
      </c>
      <c r="G199" s="38">
        <f aca="true" t="shared" si="7" ref="F199:I200">G200</f>
        <v>87733.8</v>
      </c>
      <c r="H199" s="38">
        <f t="shared" si="7"/>
        <v>93639.3</v>
      </c>
      <c r="I199" s="38">
        <f t="shared" si="7"/>
        <v>77737.5</v>
      </c>
      <c r="J199" s="38">
        <f t="shared" si="3"/>
        <v>69.19954359293456</v>
      </c>
      <c r="K199" s="38">
        <f>SUM(I199/G199*100)</f>
        <v>88.60610163927699</v>
      </c>
    </row>
    <row r="200" spans="1:11" ht="18" customHeight="1">
      <c r="A200" s="54" t="s">
        <v>34</v>
      </c>
      <c r="B200" s="11" t="s">
        <v>7</v>
      </c>
      <c r="C200" s="11" t="s">
        <v>4</v>
      </c>
      <c r="D200" s="11"/>
      <c r="E200" s="11"/>
      <c r="F200" s="37">
        <f t="shared" si="7"/>
        <v>135317.8</v>
      </c>
      <c r="G200" s="37">
        <f t="shared" si="7"/>
        <v>87733.8</v>
      </c>
      <c r="H200" s="37">
        <f t="shared" si="7"/>
        <v>93639.3</v>
      </c>
      <c r="I200" s="37">
        <f t="shared" si="7"/>
        <v>77737.5</v>
      </c>
      <c r="J200" s="37">
        <f t="shared" si="3"/>
        <v>69.19954359293456</v>
      </c>
      <c r="K200" s="37">
        <f>SUM(I200/G200*100)</f>
        <v>88.60610163927699</v>
      </c>
    </row>
    <row r="201" spans="1:11" ht="33.75" customHeight="1">
      <c r="A201" s="55" t="s">
        <v>141</v>
      </c>
      <c r="B201" s="5" t="s">
        <v>7</v>
      </c>
      <c r="C201" s="5" t="s">
        <v>4</v>
      </c>
      <c r="D201" s="5" t="s">
        <v>142</v>
      </c>
      <c r="E201" s="5"/>
      <c r="F201" s="39">
        <f>F202+F203</f>
        <v>135317.8</v>
      </c>
      <c r="G201" s="39">
        <f>G202+G203</f>
        <v>87733.8</v>
      </c>
      <c r="H201" s="39">
        <f>H202+H203</f>
        <v>93639.3</v>
      </c>
      <c r="I201" s="39">
        <f>I202+I203</f>
        <v>77737.5</v>
      </c>
      <c r="J201" s="39">
        <f t="shared" si="3"/>
        <v>69.19954359293456</v>
      </c>
      <c r="K201" s="39">
        <f>SUM(I201/G201*100)</f>
        <v>88.60610163927699</v>
      </c>
    </row>
    <row r="202" spans="1:11" ht="15.75">
      <c r="A202" s="55" t="s">
        <v>96</v>
      </c>
      <c r="B202" s="5" t="s">
        <v>7</v>
      </c>
      <c r="C202" s="5" t="s">
        <v>4</v>
      </c>
      <c r="D202" s="5" t="s">
        <v>142</v>
      </c>
      <c r="E202" s="5" t="s">
        <v>95</v>
      </c>
      <c r="F202" s="26">
        <v>63303</v>
      </c>
      <c r="G202" s="26">
        <v>15719</v>
      </c>
      <c r="H202" s="39">
        <v>21624.5</v>
      </c>
      <c r="I202" s="39">
        <v>5722.7</v>
      </c>
      <c r="J202" s="39">
        <f t="shared" si="3"/>
        <v>34.16030835821367</v>
      </c>
      <c r="K202" s="39">
        <f>SUM(I202/G202*100)</f>
        <v>36.40625994019976</v>
      </c>
    </row>
    <row r="203" spans="1:11" ht="48" customHeight="1">
      <c r="A203" s="55" t="s">
        <v>85</v>
      </c>
      <c r="B203" s="5" t="s">
        <v>7</v>
      </c>
      <c r="C203" s="5" t="s">
        <v>4</v>
      </c>
      <c r="D203" s="5" t="s">
        <v>142</v>
      </c>
      <c r="E203" s="5" t="s">
        <v>86</v>
      </c>
      <c r="F203" s="39">
        <v>72014.8</v>
      </c>
      <c r="G203" s="39">
        <v>72014.8</v>
      </c>
      <c r="H203" s="39">
        <v>72014.8</v>
      </c>
      <c r="I203" s="39">
        <v>72014.8</v>
      </c>
      <c r="J203" s="39">
        <f t="shared" si="3"/>
        <v>100</v>
      </c>
      <c r="K203" s="39">
        <f>SUM(I203/G203*100)</f>
        <v>100</v>
      </c>
    </row>
    <row r="204" spans="1:11" ht="18.75" customHeight="1">
      <c r="A204" s="3" t="s">
        <v>58</v>
      </c>
      <c r="B204" s="8" t="s">
        <v>9</v>
      </c>
      <c r="C204" s="8"/>
      <c r="D204" s="8"/>
      <c r="E204" s="8"/>
      <c r="F204" s="41">
        <f>F205+F208</f>
        <v>9037</v>
      </c>
      <c r="G204" s="41"/>
      <c r="H204" s="47">
        <f>H205+H208</f>
        <v>4371.7</v>
      </c>
      <c r="I204" s="41"/>
      <c r="J204" s="38">
        <f t="shared" si="3"/>
        <v>48.375567112979965</v>
      </c>
      <c r="K204" s="38"/>
    </row>
    <row r="205" spans="1:11" ht="19.5" customHeight="1">
      <c r="A205" s="54" t="s">
        <v>23</v>
      </c>
      <c r="B205" s="11" t="s">
        <v>9</v>
      </c>
      <c r="C205" s="11" t="s">
        <v>2</v>
      </c>
      <c r="D205" s="11"/>
      <c r="E205" s="11"/>
      <c r="F205" s="42">
        <f>F206</f>
        <v>5767</v>
      </c>
      <c r="G205" s="42"/>
      <c r="H205" s="63">
        <f>H206</f>
        <v>3231.2</v>
      </c>
      <c r="I205" s="42"/>
      <c r="J205" s="37">
        <f t="shared" si="3"/>
        <v>56.02913126408878</v>
      </c>
      <c r="K205" s="39"/>
    </row>
    <row r="206" spans="1:11" ht="48.75" customHeight="1">
      <c r="A206" s="55" t="s">
        <v>120</v>
      </c>
      <c r="B206" s="5" t="s">
        <v>9</v>
      </c>
      <c r="C206" s="5" t="s">
        <v>2</v>
      </c>
      <c r="D206" s="5" t="s">
        <v>121</v>
      </c>
      <c r="E206" s="5"/>
      <c r="F206" s="43">
        <f>F207</f>
        <v>5767</v>
      </c>
      <c r="G206" s="43"/>
      <c r="H206" s="64">
        <f>H207</f>
        <v>3231.2</v>
      </c>
      <c r="I206" s="43"/>
      <c r="J206" s="39">
        <f t="shared" si="3"/>
        <v>56.02913126408878</v>
      </c>
      <c r="K206" s="39"/>
    </row>
    <row r="207" spans="1:11" ht="15.75">
      <c r="A207" s="55" t="s">
        <v>78</v>
      </c>
      <c r="B207" s="5" t="s">
        <v>9</v>
      </c>
      <c r="C207" s="5" t="s">
        <v>2</v>
      </c>
      <c r="D207" s="5" t="s">
        <v>121</v>
      </c>
      <c r="E207" s="5" t="s">
        <v>76</v>
      </c>
      <c r="F207" s="43">
        <v>5767</v>
      </c>
      <c r="G207" s="26"/>
      <c r="H207" s="39">
        <v>3231.2</v>
      </c>
      <c r="I207" s="22"/>
      <c r="J207" s="39">
        <f t="shared" si="3"/>
        <v>56.02913126408878</v>
      </c>
      <c r="K207" s="39"/>
    </row>
    <row r="208" spans="1:11" ht="19.5" customHeight="1">
      <c r="A208" s="54" t="s">
        <v>30</v>
      </c>
      <c r="B208" s="11" t="s">
        <v>9</v>
      </c>
      <c r="C208" s="11" t="s">
        <v>4</v>
      </c>
      <c r="D208" s="11"/>
      <c r="E208" s="11"/>
      <c r="F208" s="27">
        <f>SUM(F209)</f>
        <v>3270</v>
      </c>
      <c r="G208" s="27"/>
      <c r="H208" s="37">
        <f>SUM(H209)</f>
        <v>1140.5</v>
      </c>
      <c r="I208" s="27"/>
      <c r="J208" s="37">
        <f t="shared" si="3"/>
        <v>34.8776758409786</v>
      </c>
      <c r="K208" s="39"/>
    </row>
    <row r="209" spans="1:11" ht="49.5" customHeight="1">
      <c r="A209" s="55" t="s">
        <v>143</v>
      </c>
      <c r="B209" s="5" t="s">
        <v>9</v>
      </c>
      <c r="C209" s="5" t="s">
        <v>4</v>
      </c>
      <c r="D209" s="5" t="s">
        <v>121</v>
      </c>
      <c r="E209" s="5"/>
      <c r="F209" s="26">
        <f>SUM(F210)</f>
        <v>3270</v>
      </c>
      <c r="G209" s="26"/>
      <c r="H209" s="39">
        <f>SUM(H210)</f>
        <v>1140.5</v>
      </c>
      <c r="I209" s="26"/>
      <c r="J209" s="39">
        <f t="shared" si="3"/>
        <v>34.8776758409786</v>
      </c>
      <c r="K209" s="39"/>
    </row>
    <row r="210" spans="1:11" ht="47.25">
      <c r="A210" s="53" t="s">
        <v>89</v>
      </c>
      <c r="B210" s="5" t="s">
        <v>9</v>
      </c>
      <c r="C210" s="5" t="s">
        <v>4</v>
      </c>
      <c r="D210" s="5" t="s">
        <v>121</v>
      </c>
      <c r="E210" s="5" t="s">
        <v>90</v>
      </c>
      <c r="F210" s="26">
        <v>3270</v>
      </c>
      <c r="G210" s="22"/>
      <c r="H210" s="39">
        <v>1140.5</v>
      </c>
      <c r="I210" s="22"/>
      <c r="J210" s="39">
        <f t="shared" si="3"/>
        <v>34.8776758409786</v>
      </c>
      <c r="K210" s="39"/>
    </row>
    <row r="211" spans="1:11" ht="31.5">
      <c r="A211" s="3" t="s">
        <v>59</v>
      </c>
      <c r="B211" s="8" t="s">
        <v>32</v>
      </c>
      <c r="C211" s="8"/>
      <c r="D211" s="8"/>
      <c r="E211" s="8"/>
      <c r="F211" s="30">
        <f>F212</f>
        <v>20</v>
      </c>
      <c r="G211" s="30"/>
      <c r="H211" s="30">
        <f>H212</f>
        <v>9</v>
      </c>
      <c r="I211" s="30"/>
      <c r="J211" s="39">
        <f t="shared" si="3"/>
        <v>45</v>
      </c>
      <c r="K211" s="39"/>
    </row>
    <row r="212" spans="1:11" ht="32.25" customHeight="1">
      <c r="A212" s="54" t="s">
        <v>38</v>
      </c>
      <c r="B212" s="11" t="s">
        <v>32</v>
      </c>
      <c r="C212" s="11" t="s">
        <v>2</v>
      </c>
      <c r="D212" s="11"/>
      <c r="E212" s="11"/>
      <c r="F212" s="13">
        <f>SUM(F213)</f>
        <v>20</v>
      </c>
      <c r="G212" s="13"/>
      <c r="H212" s="13">
        <f>SUM(H213)</f>
        <v>9</v>
      </c>
      <c r="I212" s="13"/>
      <c r="J212" s="39">
        <f t="shared" si="3"/>
        <v>45</v>
      </c>
      <c r="K212" s="39"/>
    </row>
    <row r="213" spans="1:11" ht="31.5">
      <c r="A213" s="53" t="s">
        <v>145</v>
      </c>
      <c r="B213" s="5" t="s">
        <v>32</v>
      </c>
      <c r="C213" s="5" t="s">
        <v>2</v>
      </c>
      <c r="D213" s="5" t="s">
        <v>146</v>
      </c>
      <c r="E213" s="5"/>
      <c r="F213" s="7">
        <f>F214</f>
        <v>20</v>
      </c>
      <c r="G213" s="7"/>
      <c r="H213" s="7">
        <f>H214</f>
        <v>9</v>
      </c>
      <c r="I213" s="7"/>
      <c r="J213" s="39">
        <f t="shared" si="3"/>
        <v>45</v>
      </c>
      <c r="K213" s="39"/>
    </row>
    <row r="214" spans="1:11" ht="18" customHeight="1">
      <c r="A214" s="55" t="s">
        <v>147</v>
      </c>
      <c r="B214" s="5" t="s">
        <v>32</v>
      </c>
      <c r="C214" s="5" t="s">
        <v>2</v>
      </c>
      <c r="D214" s="5" t="s">
        <v>146</v>
      </c>
      <c r="E214" s="5" t="s">
        <v>148</v>
      </c>
      <c r="F214" s="7">
        <v>20</v>
      </c>
      <c r="G214" s="22"/>
      <c r="H214" s="7">
        <v>9</v>
      </c>
      <c r="I214" s="22"/>
      <c r="J214" s="39">
        <f>SUM(H214/F214*100)</f>
        <v>45</v>
      </c>
      <c r="K214" s="39"/>
    </row>
    <row r="215" spans="1:11" ht="15.75">
      <c r="A215" s="3" t="s">
        <v>24</v>
      </c>
      <c r="B215" s="8"/>
      <c r="C215" s="8"/>
      <c r="D215" s="8"/>
      <c r="E215" s="8"/>
      <c r="F215" s="47">
        <f>F15+F65+F78+F92+F123+F132+F157+F162+F168+F199+F204+F211</f>
        <v>683589.8</v>
      </c>
      <c r="G215" s="38">
        <f>G15+G65+G78+G92+G123+G132+G157+G162+G168+G199+G204+G211</f>
        <v>272251.5</v>
      </c>
      <c r="H215" s="38">
        <f>H15+H65+H78+H92+H123+H132+H157+H162+H168+H199+H204+H211</f>
        <v>191217.5</v>
      </c>
      <c r="I215" s="38">
        <f>I15+I65+I78+I92+I123+I132+I157+I162+I168+I199+I204+I211</f>
        <v>90105.7</v>
      </c>
      <c r="J215" s="38">
        <f>SUM(H215/F215*100)</f>
        <v>27.97255020481581</v>
      </c>
      <c r="K215" s="38">
        <f>SUM(I215/G215*100)</f>
        <v>33.09649349957668</v>
      </c>
    </row>
    <row r="216" spans="1:6" ht="9" customHeight="1">
      <c r="A216" s="19"/>
      <c r="B216" s="16"/>
      <c r="C216" s="16"/>
      <c r="D216" s="16"/>
      <c r="E216" s="16"/>
      <c r="F216" s="15"/>
    </row>
    <row r="217" spans="1:6" ht="15.75" hidden="1">
      <c r="A217" s="73"/>
      <c r="B217" s="73"/>
      <c r="C217" s="73"/>
      <c r="D217" s="73"/>
      <c r="E217" s="73"/>
      <c r="F217" s="73"/>
    </row>
    <row r="218" spans="1:8" ht="15.75">
      <c r="A218" s="24" t="s">
        <v>166</v>
      </c>
      <c r="B218" s="24"/>
      <c r="C218" s="24"/>
      <c r="D218" s="24"/>
      <c r="E218" s="24"/>
      <c r="F218" s="24"/>
      <c r="G218" s="65" t="s">
        <v>167</v>
      </c>
      <c r="H218" s="65"/>
    </row>
    <row r="219" spans="1:7" ht="15.75">
      <c r="A219" s="1"/>
      <c r="B219" s="2"/>
      <c r="C219" s="2"/>
      <c r="D219" s="2"/>
      <c r="E219" s="72"/>
      <c r="F219" s="72"/>
      <c r="G219" s="72"/>
    </row>
    <row r="220" spans="1:6" ht="12.75">
      <c r="A220" s="20"/>
      <c r="B220" s="2"/>
      <c r="C220" s="2"/>
      <c r="D220" s="2"/>
      <c r="E220" s="2"/>
      <c r="F220" s="2"/>
    </row>
    <row r="221" spans="1:6" ht="12.75">
      <c r="A221" s="20"/>
      <c r="B221" s="2"/>
      <c r="C221" s="2"/>
      <c r="D221" s="2"/>
      <c r="E221" s="2"/>
      <c r="F221" s="2"/>
    </row>
    <row r="222" spans="1:6" ht="12.75">
      <c r="A222" s="20"/>
      <c r="B222" s="2"/>
      <c r="C222" s="2"/>
      <c r="D222" s="2"/>
      <c r="E222" s="2"/>
      <c r="F222" s="2"/>
    </row>
    <row r="223" spans="1:6" ht="12.75">
      <c r="A223" s="20"/>
      <c r="B223" s="2"/>
      <c r="C223" s="2"/>
      <c r="D223" s="2"/>
      <c r="E223" s="2"/>
      <c r="F223" s="2"/>
    </row>
    <row r="224" spans="1:6" ht="12.75">
      <c r="A224" s="20"/>
      <c r="B224" s="2"/>
      <c r="C224" s="2"/>
      <c r="D224" s="2"/>
      <c r="E224" s="2"/>
      <c r="F224" s="2"/>
    </row>
    <row r="225" spans="1:6" ht="12.75">
      <c r="A225" s="20"/>
      <c r="B225" s="2"/>
      <c r="C225" s="2"/>
      <c r="D225" s="2"/>
      <c r="E225" s="2"/>
      <c r="F225" s="2"/>
    </row>
    <row r="226" spans="1:6" ht="12.75">
      <c r="A226" s="20"/>
      <c r="B226" s="2"/>
      <c r="C226" s="2"/>
      <c r="D226" s="2"/>
      <c r="E226" s="2"/>
      <c r="F226" s="2"/>
    </row>
    <row r="227" spans="1:6" ht="12.75">
      <c r="A227" s="20"/>
      <c r="B227" s="2"/>
      <c r="C227" s="2"/>
      <c r="D227" s="2"/>
      <c r="E227" s="2"/>
      <c r="F227" s="2"/>
    </row>
    <row r="228" spans="1:6" ht="12.75">
      <c r="A228" s="20"/>
      <c r="B228" s="2"/>
      <c r="C228" s="2"/>
      <c r="D228" s="2"/>
      <c r="E228" s="2"/>
      <c r="F228" s="2"/>
    </row>
    <row r="229" spans="1:6" ht="15.75">
      <c r="A229" s="17"/>
      <c r="B229" s="1"/>
      <c r="C229" s="1"/>
      <c r="D229" s="1"/>
      <c r="E229" s="1"/>
      <c r="F229" s="1"/>
    </row>
    <row r="230" spans="1:6" ht="15.75">
      <c r="A230" s="17"/>
      <c r="B230" s="1"/>
      <c r="C230" s="1"/>
      <c r="D230" s="1"/>
      <c r="E230" s="1"/>
      <c r="F230" s="1"/>
    </row>
    <row r="231" spans="1:6" ht="15.75">
      <c r="A231" s="17"/>
      <c r="B231" s="1"/>
      <c r="C231" s="1"/>
      <c r="D231" s="1"/>
      <c r="E231" s="1"/>
      <c r="F231" s="1"/>
    </row>
    <row r="232" spans="1:6" ht="15.75">
      <c r="A232" s="17"/>
      <c r="B232" s="1"/>
      <c r="C232" s="1"/>
      <c r="D232" s="1"/>
      <c r="E232" s="1"/>
      <c r="F232" s="1"/>
    </row>
    <row r="233" spans="1:6" ht="15.75">
      <c r="A233" s="17"/>
      <c r="B233" s="1"/>
      <c r="C233" s="1"/>
      <c r="D233" s="1"/>
      <c r="E233" s="1"/>
      <c r="F233" s="1"/>
    </row>
    <row r="234" spans="1:6" ht="15.75">
      <c r="A234" s="17"/>
      <c r="B234" s="1"/>
      <c r="C234" s="1"/>
      <c r="D234" s="1"/>
      <c r="E234" s="1"/>
      <c r="F234" s="1"/>
    </row>
    <row r="235" spans="1:6" ht="15.75">
      <c r="A235" s="17"/>
      <c r="B235" s="1"/>
      <c r="C235" s="1"/>
      <c r="D235" s="1"/>
      <c r="E235" s="1"/>
      <c r="F235" s="1"/>
    </row>
  </sheetData>
  <sheetProtection/>
  <mergeCells count="18">
    <mergeCell ref="E219:G219"/>
    <mergeCell ref="A217:F217"/>
    <mergeCell ref="A12:A14"/>
    <mergeCell ref="B12:B14"/>
    <mergeCell ref="C12:C14"/>
    <mergeCell ref="G218:H218"/>
    <mergeCell ref="H12:I13"/>
    <mergeCell ref="D12:D14"/>
    <mergeCell ref="E12:E14"/>
    <mergeCell ref="H1:K1"/>
    <mergeCell ref="H3:K3"/>
    <mergeCell ref="H4:K4"/>
    <mergeCell ref="H5:K5"/>
    <mergeCell ref="H6:K6"/>
    <mergeCell ref="F12:G13"/>
    <mergeCell ref="J12:K13"/>
    <mergeCell ref="J11:K11"/>
    <mergeCell ref="A8:K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2015-04-27T10:21:39Z</cp:lastPrinted>
  <dcterms:created xsi:type="dcterms:W3CDTF">1996-10-08T23:32:33Z</dcterms:created>
  <dcterms:modified xsi:type="dcterms:W3CDTF">2015-05-14T04:52:14Z</dcterms:modified>
  <cp:category/>
  <cp:version/>
  <cp:contentType/>
  <cp:contentStatus/>
</cp:coreProperties>
</file>